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haytera\Dropbox (WHO PHE)\WSH\Project management - J, C, A, M\WASH FIT\Assessment form\"/>
    </mc:Choice>
  </mc:AlternateContent>
  <xr:revisionPtr revIDLastSave="0" documentId="13_ncr:1_{C19300C0-0117-42E5-A0B9-F6369B502D9B}" xr6:coauthVersionLast="46" xr6:coauthVersionMax="46" xr10:uidLastSave="{00000000-0000-0000-0000-000000000000}"/>
  <bookViews>
    <workbookView xWindow="-120" yWindow="-120" windowWidth="29040" windowHeight="15525" tabRatio="699" xr2:uid="{00000000-000D-0000-FFFF-FFFF00000000}"/>
  </bookViews>
  <sheets>
    <sheet name="Instructions" sheetId="8" r:id="rId1"/>
    <sheet name="Summary Tables" sheetId="13" r:id="rId2"/>
    <sheet name="Steps 3-5" sheetId="10" r:id="rId3"/>
    <sheet name="1 Water" sheetId="1" r:id="rId4"/>
    <sheet name="2 Sanitation" sheetId="3" r:id="rId5"/>
    <sheet name="3 Health care waste" sheetId="4" r:id="rId6"/>
    <sheet name="4 Hand hygiene" sheetId="9" r:id="rId7"/>
    <sheet name="5 Environmental cleaning" sheetId="5" r:id="rId8"/>
    <sheet name="6 Energy &amp; environment" sheetId="2" r:id="rId9"/>
    <sheet name="7 Management &amp; workforce" sheetId="6" r:id="rId10"/>
    <sheet name="Record of changes" sheetId="14" r:id="rId11"/>
  </sheets>
  <definedNames>
    <definedName name="_xlnm._FilterDatabase" localSheetId="2" hidden="1">'Steps 3-5'!$A$3:$S$101</definedName>
    <definedName name="Domain">#REF!</definedName>
    <definedName name="Energy_environment">#REF!</definedName>
    <definedName name="Environmental_cleaning">#REF!</definedName>
    <definedName name="Hand_hygiene">#REF!</definedName>
    <definedName name="Management">#REF!</definedName>
    <definedName name="Sanitation">#REF!</definedName>
    <definedName name="Waste">#REF!</definedName>
    <definedName name="Water">#REF!</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75" i="10" l="1"/>
  <c r="C75" i="10"/>
  <c r="B75" i="10"/>
  <c r="D7" i="10"/>
  <c r="L7" i="13"/>
  <c r="J7" i="13"/>
  <c r="L6" i="13"/>
  <c r="J6" i="13"/>
  <c r="K4" i="13"/>
  <c r="L4" i="13"/>
  <c r="J4" i="13"/>
  <c r="L5" i="13"/>
  <c r="J5" i="13"/>
  <c r="L3" i="13"/>
  <c r="J3" i="13"/>
  <c r="I4" i="13" l="1"/>
  <c r="H1" i="3" s="1"/>
  <c r="K6" i="13"/>
  <c r="I6" i="13" s="1"/>
  <c r="H1" i="9" s="1"/>
  <c r="K7" i="13"/>
  <c r="I7" i="13" s="1"/>
  <c r="H1" i="5" s="1"/>
  <c r="K5" i="13"/>
  <c r="I5" i="13" s="1"/>
  <c r="H1" i="4" s="1"/>
  <c r="K3" i="13"/>
  <c r="C33" i="10"/>
  <c r="D91" i="10"/>
  <c r="D92" i="10"/>
  <c r="D93" i="10"/>
  <c r="D94" i="10"/>
  <c r="D95" i="10"/>
  <c r="D96" i="10"/>
  <c r="D97" i="10"/>
  <c r="D98" i="10"/>
  <c r="D99" i="10"/>
  <c r="D100" i="10"/>
  <c r="D101" i="10"/>
  <c r="D90" i="10"/>
  <c r="D79" i="10"/>
  <c r="D80" i="10"/>
  <c r="D81" i="10"/>
  <c r="D82" i="10"/>
  <c r="D83" i="10"/>
  <c r="D84" i="10"/>
  <c r="D85" i="10"/>
  <c r="D86" i="10"/>
  <c r="D87" i="10"/>
  <c r="D88" i="10"/>
  <c r="D89" i="10"/>
  <c r="D78" i="10"/>
  <c r="D63" i="10"/>
  <c r="D64" i="10"/>
  <c r="D65" i="10"/>
  <c r="D66" i="10"/>
  <c r="D67" i="10"/>
  <c r="D68" i="10"/>
  <c r="D69" i="10"/>
  <c r="D70" i="10"/>
  <c r="D71" i="10"/>
  <c r="D72" i="10"/>
  <c r="D73" i="10"/>
  <c r="D74" i="10"/>
  <c r="D76" i="10"/>
  <c r="D77" i="10"/>
  <c r="D62" i="10"/>
  <c r="D61" i="10"/>
  <c r="D59" i="10"/>
  <c r="D60" i="10"/>
  <c r="D58" i="10"/>
  <c r="D57" i="10"/>
  <c r="D39" i="10"/>
  <c r="D40" i="10"/>
  <c r="D41" i="10"/>
  <c r="D42" i="10"/>
  <c r="D43" i="10"/>
  <c r="D44" i="10"/>
  <c r="D45" i="10"/>
  <c r="D46" i="10"/>
  <c r="D47" i="10"/>
  <c r="D48" i="10"/>
  <c r="D49" i="10"/>
  <c r="D50" i="10"/>
  <c r="D51" i="10"/>
  <c r="D52" i="10"/>
  <c r="D53" i="10"/>
  <c r="D54" i="10"/>
  <c r="D55" i="10"/>
  <c r="D56" i="10"/>
  <c r="D38" i="10"/>
  <c r="D25" i="10"/>
  <c r="D26" i="10"/>
  <c r="D27" i="10"/>
  <c r="D28" i="10"/>
  <c r="D29" i="10"/>
  <c r="D30" i="10"/>
  <c r="D31" i="10"/>
  <c r="D32" i="10"/>
  <c r="D33" i="10"/>
  <c r="D34" i="10"/>
  <c r="D35" i="10"/>
  <c r="D36" i="10"/>
  <c r="D37" i="10"/>
  <c r="D24" i="10"/>
  <c r="D4" i="10"/>
  <c r="D5" i="10"/>
  <c r="D6" i="10"/>
  <c r="D8" i="10"/>
  <c r="D9" i="10"/>
  <c r="D10" i="10"/>
  <c r="D11" i="10"/>
  <c r="D12" i="10"/>
  <c r="D13" i="10"/>
  <c r="D14" i="10"/>
  <c r="D15" i="10"/>
  <c r="D16" i="10"/>
  <c r="D17" i="10"/>
  <c r="D18" i="10"/>
  <c r="D19" i="10"/>
  <c r="D20" i="10"/>
  <c r="D21" i="10"/>
  <c r="D22" i="10"/>
  <c r="D23" i="10"/>
  <c r="C91" i="10"/>
  <c r="C92" i="10"/>
  <c r="C93" i="10"/>
  <c r="C94" i="10"/>
  <c r="C95" i="10"/>
  <c r="C96" i="10"/>
  <c r="C97" i="10"/>
  <c r="C98" i="10"/>
  <c r="C99" i="10"/>
  <c r="C100" i="10"/>
  <c r="C101" i="10"/>
  <c r="C90" i="10"/>
  <c r="C79" i="10"/>
  <c r="C80" i="10"/>
  <c r="C81" i="10"/>
  <c r="C82" i="10"/>
  <c r="C83" i="10"/>
  <c r="C84" i="10"/>
  <c r="C85" i="10"/>
  <c r="C86" i="10"/>
  <c r="C87" i="10"/>
  <c r="C88" i="10"/>
  <c r="C89" i="10"/>
  <c r="C78" i="10"/>
  <c r="B91" i="10"/>
  <c r="B92" i="10"/>
  <c r="B93" i="10"/>
  <c r="B94" i="10"/>
  <c r="B95" i="10"/>
  <c r="B96" i="10"/>
  <c r="B97" i="10"/>
  <c r="B98" i="10"/>
  <c r="B99" i="10"/>
  <c r="B100" i="10"/>
  <c r="B101" i="10"/>
  <c r="B90" i="10"/>
  <c r="B79" i="10"/>
  <c r="B80" i="10"/>
  <c r="B81" i="10"/>
  <c r="B82" i="10"/>
  <c r="B83" i="10"/>
  <c r="B84" i="10"/>
  <c r="B85" i="10"/>
  <c r="B86" i="10"/>
  <c r="B87" i="10"/>
  <c r="B88" i="10"/>
  <c r="B89" i="10"/>
  <c r="B78" i="10"/>
  <c r="C63" i="10"/>
  <c r="C64" i="10"/>
  <c r="C65" i="10"/>
  <c r="C66" i="10"/>
  <c r="C67" i="10"/>
  <c r="C68" i="10"/>
  <c r="C69" i="10"/>
  <c r="C70" i="10"/>
  <c r="C71" i="10"/>
  <c r="C72" i="10"/>
  <c r="C73" i="10"/>
  <c r="C74" i="10"/>
  <c r="C76" i="10"/>
  <c r="C77" i="10"/>
  <c r="C62" i="10"/>
  <c r="B77" i="10"/>
  <c r="B71" i="10"/>
  <c r="B72" i="10"/>
  <c r="B73" i="10"/>
  <c r="B74" i="10"/>
  <c r="B76" i="10"/>
  <c r="B63" i="10"/>
  <c r="B64" i="10"/>
  <c r="B65" i="10"/>
  <c r="B66" i="10"/>
  <c r="B67" i="10"/>
  <c r="B68" i="10"/>
  <c r="B69" i="10"/>
  <c r="B70" i="10"/>
  <c r="B62" i="10"/>
  <c r="C59" i="10"/>
  <c r="C60" i="10"/>
  <c r="C61" i="10"/>
  <c r="C58" i="10"/>
  <c r="C57" i="10"/>
  <c r="B61" i="10"/>
  <c r="B58" i="10"/>
  <c r="B59" i="10"/>
  <c r="B60" i="10"/>
  <c r="B57" i="10"/>
  <c r="C39" i="10"/>
  <c r="C40" i="10"/>
  <c r="C41" i="10"/>
  <c r="C42" i="10"/>
  <c r="C43" i="10"/>
  <c r="C44" i="10"/>
  <c r="C45" i="10"/>
  <c r="C46" i="10"/>
  <c r="C47" i="10"/>
  <c r="C48" i="10"/>
  <c r="C49" i="10"/>
  <c r="C50" i="10"/>
  <c r="C51" i="10"/>
  <c r="C52" i="10"/>
  <c r="C53" i="10"/>
  <c r="C54" i="10"/>
  <c r="C55" i="10"/>
  <c r="C56" i="10"/>
  <c r="C38" i="10"/>
  <c r="B52" i="10"/>
  <c r="B53" i="10"/>
  <c r="B54" i="10"/>
  <c r="B55" i="10"/>
  <c r="B56" i="10"/>
  <c r="B39" i="10"/>
  <c r="B40" i="10"/>
  <c r="B41" i="10"/>
  <c r="B42" i="10"/>
  <c r="B43" i="10"/>
  <c r="B44" i="10"/>
  <c r="B45" i="10"/>
  <c r="B46" i="10"/>
  <c r="B47" i="10"/>
  <c r="B48" i="10"/>
  <c r="B49" i="10"/>
  <c r="B50" i="10"/>
  <c r="B51" i="10"/>
  <c r="B38" i="10"/>
  <c r="C25" i="10"/>
  <c r="C26" i="10"/>
  <c r="C27" i="10"/>
  <c r="C28" i="10"/>
  <c r="C29" i="10"/>
  <c r="C30" i="10"/>
  <c r="C31" i="10"/>
  <c r="C32" i="10"/>
  <c r="C34" i="10"/>
  <c r="C35" i="10"/>
  <c r="C36" i="10"/>
  <c r="C37" i="10"/>
  <c r="C24" i="10"/>
  <c r="B31" i="10"/>
  <c r="B25" i="10"/>
  <c r="B26" i="10"/>
  <c r="B27" i="10"/>
  <c r="B28" i="10"/>
  <c r="B29" i="10"/>
  <c r="B30" i="10"/>
  <c r="B32" i="10"/>
  <c r="B33" i="10"/>
  <c r="B34" i="10"/>
  <c r="B35" i="10"/>
  <c r="B36" i="10"/>
  <c r="B37" i="10"/>
  <c r="B24" i="10"/>
  <c r="B4" i="10"/>
  <c r="B5" i="10"/>
  <c r="B6" i="10"/>
  <c r="B7" i="10"/>
  <c r="B8" i="10"/>
  <c r="B9" i="10"/>
  <c r="B10" i="10"/>
  <c r="B11" i="10"/>
  <c r="B12" i="10"/>
  <c r="B13" i="10"/>
  <c r="B14" i="10"/>
  <c r="B15" i="10"/>
  <c r="B16" i="10"/>
  <c r="B17" i="10"/>
  <c r="B18" i="10"/>
  <c r="B19" i="10"/>
  <c r="B20" i="10"/>
  <c r="B21" i="10"/>
  <c r="B22" i="10"/>
  <c r="B23" i="10"/>
  <c r="C22" i="10"/>
  <c r="C23" i="10"/>
  <c r="C5" i="10"/>
  <c r="C6" i="10"/>
  <c r="C7" i="10"/>
  <c r="C8" i="10"/>
  <c r="C9" i="10"/>
  <c r="C10" i="10"/>
  <c r="C11" i="10"/>
  <c r="C12" i="10"/>
  <c r="C13" i="10"/>
  <c r="C14" i="10"/>
  <c r="C15" i="10"/>
  <c r="C16" i="10"/>
  <c r="C17" i="10"/>
  <c r="C18" i="10"/>
  <c r="C19" i="10"/>
  <c r="C20" i="10"/>
  <c r="C21" i="10"/>
  <c r="C4" i="10"/>
  <c r="H19" i="5"/>
  <c r="F7" i="13" s="1"/>
  <c r="H19" i="3"/>
  <c r="F4" i="13" s="1"/>
  <c r="H22" i="1"/>
  <c r="F3" i="13" s="1"/>
  <c r="H16" i="6"/>
  <c r="E9" i="13" s="1"/>
  <c r="D1" i="6" s="1"/>
  <c r="H17" i="2"/>
  <c r="E8" i="13" s="1"/>
  <c r="H20" i="5"/>
  <c r="E7" i="13" s="1"/>
  <c r="D1" i="5" s="1"/>
  <c r="H10" i="9"/>
  <c r="E6" i="13" s="1"/>
  <c r="D1" i="9" s="1"/>
  <c r="H25" i="4"/>
  <c r="H20" i="3"/>
  <c r="H23" i="1"/>
  <c r="E3" i="13" s="1"/>
  <c r="D1" i="1" s="1"/>
  <c r="D10" i="13"/>
  <c r="I3" i="13" l="1"/>
  <c r="H1" i="1" s="1"/>
  <c r="D1" i="2"/>
  <c r="G7" i="13"/>
  <c r="H21" i="5"/>
  <c r="G3" i="13"/>
  <c r="H24" i="1"/>
  <c r="E5" i="13"/>
  <c r="D1" i="4" s="1"/>
  <c r="H21" i="3"/>
  <c r="E4" i="13"/>
  <c r="G4" i="13" l="1"/>
  <c r="D1" i="3"/>
  <c r="E10" i="13"/>
  <c r="E11" i="13" s="1"/>
  <c r="A1" i="5" l="1"/>
  <c r="A1" i="6"/>
  <c r="A1" i="2"/>
  <c r="A1" i="4"/>
  <c r="A1" i="9"/>
  <c r="A1" i="1"/>
  <c r="A1" i="3"/>
  <c r="H16" i="2" l="1"/>
  <c r="H9" i="9"/>
  <c r="F8" i="13" l="1"/>
  <c r="G8" i="13" s="1"/>
  <c r="H18" i="2"/>
  <c r="H11" i="9"/>
  <c r="F6" i="13"/>
  <c r="G6" i="13" s="1"/>
  <c r="H15" i="6"/>
  <c r="H24" i="4"/>
  <c r="F5" i="13" l="1"/>
  <c r="G5" i="13" s="1"/>
  <c r="H26" i="4"/>
  <c r="F9" i="13"/>
  <c r="G9" i="13" s="1"/>
  <c r="H17" i="6"/>
  <c r="F10" i="13" l="1"/>
  <c r="G10" i="13" s="1"/>
</calcChain>
</file>

<file path=xl/sharedStrings.xml><?xml version="1.0" encoding="utf-8"?>
<sst xmlns="http://schemas.openxmlformats.org/spreadsheetml/2006/main" count="1053" uniqueCount="773">
  <si>
    <t>Not available</t>
  </si>
  <si>
    <t>Water shortages for one to two months</t>
  </si>
  <si>
    <t>Water shortages for three months or more</t>
  </si>
  <si>
    <t>Shower(s) are adequately lit, including at night</t>
  </si>
  <si>
    <t>Lighting infrastructure exists, but not functioning</t>
  </si>
  <si>
    <t>Not adequately lit or no lighting infrastructure</t>
  </si>
  <si>
    <t>Indicator</t>
  </si>
  <si>
    <t xml:space="preserve">Category </t>
  </si>
  <si>
    <t>Drinking water</t>
  </si>
  <si>
    <t>Treatment</t>
  </si>
  <si>
    <t>Energy</t>
  </si>
  <si>
    <t>Showers</t>
  </si>
  <si>
    <t xml:space="preserve">gf </t>
  </si>
  <si>
    <t>No</t>
  </si>
  <si>
    <t>Latrines are adequately lit, including at night</t>
  </si>
  <si>
    <t>No bins or separate sharps disposal</t>
  </si>
  <si>
    <t>Pit in facility but insufficient dimensions; overfilled or not fenced and locked; irregular municipal waste pick up, etc.</t>
  </si>
  <si>
    <t>No pit or other disposal method used</t>
  </si>
  <si>
    <t>Some equipment available, but not for all staff, or available but damaged</t>
  </si>
  <si>
    <t>Segregation</t>
  </si>
  <si>
    <t xml:space="preserve">Treatment </t>
  </si>
  <si>
    <t xml:space="preserve">Storage </t>
  </si>
  <si>
    <t>Disposal</t>
  </si>
  <si>
    <t>Personnel</t>
  </si>
  <si>
    <t>No materials available</t>
  </si>
  <si>
    <t xml:space="preserve">Some ventilation but not well maintained or insufficient to produce natural ventilation </t>
  </si>
  <si>
    <t xml:space="preserve">Laundry </t>
  </si>
  <si>
    <t xml:space="preserve">Ventilation </t>
  </si>
  <si>
    <t>Not undertaken</t>
  </si>
  <si>
    <t>No job description</t>
  </si>
  <si>
    <t>Compliance activities in policy, but not carried out with any regularity</t>
  </si>
  <si>
    <t>No compliance activities</t>
  </si>
  <si>
    <t>Sustainable procurement includes using locally available products that have been certified by an accredited certification body and which comply with international standards are selected. (Such products should be safe to use, meet toxicity requirements, durable, energy and resource efficient).</t>
  </si>
  <si>
    <t xml:space="preserve">Performance may be in relation to hand hygiene compliance, as well as compassion, following correct medical procedures, listening to patients etc. </t>
  </si>
  <si>
    <t>PPE</t>
  </si>
  <si>
    <t>Emergency preparedness</t>
  </si>
  <si>
    <t xml:space="preserve">Personnel </t>
  </si>
  <si>
    <t>Lighting for latrines is necessary in all facilities where night-time services are provided and where there is not sufficient natural light to safely use the latrine during the day.</t>
  </si>
  <si>
    <t xml:space="preserve">Emergency preparedness </t>
  </si>
  <si>
    <t xml:space="preserve">Budget </t>
  </si>
  <si>
    <t>Energy-efficient lighting is used with improved lighting controls and energy-saving bulbs</t>
  </si>
  <si>
    <t xml:space="preserve">Policies </t>
  </si>
  <si>
    <t>Procurement</t>
  </si>
  <si>
    <t>Toilets</t>
  </si>
  <si>
    <t xml:space="preserve">Disposal
</t>
  </si>
  <si>
    <t>Water quantity less than 75% sufficient</t>
  </si>
  <si>
    <t>No rainwater harvesting used (even though rainwater is available)</t>
  </si>
  <si>
    <t xml:space="preserve">Showers
</t>
  </si>
  <si>
    <t xml:space="preserve">No showers available </t>
  </si>
  <si>
    <t xml:space="preserve">Hygiene promotion </t>
  </si>
  <si>
    <t>Hand hygiene</t>
  </si>
  <si>
    <t>Hygiene compliance</t>
  </si>
  <si>
    <t>Policies</t>
  </si>
  <si>
    <t xml:space="preserve">An up-to-date diagram of the facility management structure, including cleaning staff, is clearly visible and legible </t>
  </si>
  <si>
    <t>Yes, exists but not currently functional</t>
  </si>
  <si>
    <t xml:space="preserve">No energy available </t>
  </si>
  <si>
    <t xml:space="preserve">Backup source exists but is not functional or insufficient fuel </t>
  </si>
  <si>
    <t xml:space="preserve">No backup source </t>
  </si>
  <si>
    <t xml:space="preserve">All lighting is energy-efficient </t>
  </si>
  <si>
    <t xml:space="preserve">Some but not all lighting is energy efficient </t>
  </si>
  <si>
    <t>No energy-efficient lighting available or status unknown</t>
  </si>
  <si>
    <t xml:space="preserve">All showers have functioning lighting </t>
  </si>
  <si>
    <t xml:space="preserve">All latrines have functioning lighting </t>
  </si>
  <si>
    <t>Natural light may be sufficient during the day and should be used where possible to reduce energy-consumption.</t>
  </si>
  <si>
    <t>In isolated inpatient settings (such as rural hospitals) and in temporary structures (such as cholera treatment centres), generators or solar panels and batteries are likely to be required and provision for these should be made. As a minimum, a safe type of kerosene or gas lantern and powerful hand torches should be available.</t>
  </si>
  <si>
    <t>Water is of sufficient quantity for all uses across the whole facility</t>
  </si>
  <si>
    <t xml:space="preserve">Rainwater harvesting with safe storage exists and is functional </t>
  </si>
  <si>
    <t>Rainwater harvesting systems exists but storage not safe or sufficient or there are leaks</t>
  </si>
  <si>
    <t xml:space="preserve">Water availability </t>
  </si>
  <si>
    <t xml:space="preserve">Water conservation </t>
  </si>
  <si>
    <t>Water quality</t>
  </si>
  <si>
    <t xml:space="preserve">Water is not treated or treated with a technology that does not meet WHO standards </t>
  </si>
  <si>
    <t>Functional bins at some but not all waste generation points</t>
  </si>
  <si>
    <t xml:space="preserve">More than 75% of bins have the correct waste </t>
  </si>
  <si>
    <t xml:space="preserve">Functional pit, fenced area or municipal pick up is available and sufficient to meet demand </t>
  </si>
  <si>
    <t xml:space="preserve">Ash pit exists and is functional </t>
  </si>
  <si>
    <t>Present but not functional/ overfilled or not fenced and locked</t>
  </si>
  <si>
    <t xml:space="preserve">Pharmaceutical waste </t>
  </si>
  <si>
    <t>SOPs</t>
  </si>
  <si>
    <t xml:space="preserve">Management </t>
  </si>
  <si>
    <t>No budget exists</t>
  </si>
  <si>
    <t>Food preparation areas should be kept clean and protected from rodents and insects. 
Food storage should be covered to prevent contamination by rats and flies.</t>
  </si>
  <si>
    <t xml:space="preserve">Surfaces used for food preparation should be washed with detergent and safe water and then rinsed, or wiped with a clean cloth that is frequently washed. Scraps of food should be disposed of rapidly, as they are potential reservoirs for bacteria and can attract insects and rodents. Refuse should be kept in covered bins and disposed of quickly and safely. 
Eating utensils should be washed immediately after each use with hot water and detergent, and air-dried.
For further guidance, refer to WHO (2008) Essential environmental health standards and https://www.who.int/foodsafety/publications/all/en/ </t>
  </si>
  <si>
    <t>Food hygiene</t>
  </si>
  <si>
    <t xml:space="preserve">Vector control </t>
  </si>
  <si>
    <t xml:space="preserve">All in-patient beds have nets </t>
  </si>
  <si>
    <t xml:space="preserve">No bed nets available </t>
  </si>
  <si>
    <t>Available on some, but not all beds, or available but in poor condition</t>
  </si>
  <si>
    <t xml:space="preserve">No ventilation </t>
  </si>
  <si>
    <t xml:space="preserve">No functional facilities </t>
  </si>
  <si>
    <t xml:space="preserve">No waterproof covers </t>
  </si>
  <si>
    <t xml:space="preserve">Functioning hand hygiene stations are available at all points of care, including in the delivery room </t>
  </si>
  <si>
    <t xml:space="preserve">Team(s) exists, has clear TORs, meets regularly with good leadership and decisions are noted and followed up on </t>
  </si>
  <si>
    <t xml:space="preserve">Team(s) meets but irregularly, informally, does not have clear TORs etc. </t>
  </si>
  <si>
    <t xml:space="preserve">All new staff are trained adequately, according to their function </t>
  </si>
  <si>
    <t xml:space="preserve">Some but not all staff are trained or training not appropriate to their function </t>
  </si>
  <si>
    <t xml:space="preserve">No training takes place </t>
  </si>
  <si>
    <t xml:space="preserve">Green (2) </t>
  </si>
  <si>
    <t xml:space="preserve">Yellow (1) </t>
  </si>
  <si>
    <t>Red (0)</t>
  </si>
  <si>
    <t xml:space="preserve">Policy is available, up-to-date and operational </t>
  </si>
  <si>
    <t xml:space="preserve">Policy is not operational, or needs updating/ is not realistic </t>
  </si>
  <si>
    <t xml:space="preserve">No policy exists </t>
  </si>
  <si>
    <t xml:space="preserve">Climate-resilience concepts should be integrated into all facility WASH strategies and plans. </t>
  </si>
  <si>
    <t>Some, but not all, staff have a job description</t>
  </si>
  <si>
    <t xml:space="preserve">Waste pits should be covered to avoid flooding and not be overfilled. </t>
  </si>
  <si>
    <t>All pharmaceutical waste is treated and disposed of safely</t>
  </si>
  <si>
    <t>Placenta pits may be lined or unlined depending on the geology of the soil. It should include a slab. Waste pit should be covered (with a slab) to avoid flooding and not be overfilled and should have a ventilation pipe. It should be locked or fenced to prevent unauthorised access.</t>
  </si>
  <si>
    <t xml:space="preserve">All workers at risk of blood exposure (including cleaners and waste handlers) should receive pre-service and ongoing immunization against hepatitis B (all three doses) and other vaccine-preventable diseases in the workplace at no cost to the staff member. </t>
  </si>
  <si>
    <t xml:space="preserve">No recycling takes place </t>
  </si>
  <si>
    <t xml:space="preserve">Waste reduction </t>
  </si>
  <si>
    <t xml:space="preserve">All staff have received all required vaccinations </t>
  </si>
  <si>
    <t xml:space="preserve">No staff have been vaccinated </t>
  </si>
  <si>
    <t>HCWM_1</t>
  </si>
  <si>
    <t>HCWM_2</t>
  </si>
  <si>
    <t>HCWM_3</t>
  </si>
  <si>
    <t>HCWM_4</t>
  </si>
  <si>
    <t>HCWM_5</t>
  </si>
  <si>
    <t>HCWM_6</t>
  </si>
  <si>
    <t>HCWM_7</t>
  </si>
  <si>
    <t>HCWM_8</t>
  </si>
  <si>
    <t>HCWM_9</t>
  </si>
  <si>
    <t>HCWM_10</t>
  </si>
  <si>
    <t>HCWM_11</t>
  </si>
  <si>
    <t>HCWM_12</t>
  </si>
  <si>
    <t>HCWM_13</t>
  </si>
  <si>
    <t>HCWM_14</t>
  </si>
  <si>
    <t>HCWM_15</t>
  </si>
  <si>
    <t>HCWM_16</t>
  </si>
  <si>
    <t>HCWM_17</t>
  </si>
  <si>
    <t>HCWM_18</t>
  </si>
  <si>
    <t>HCWM_19</t>
  </si>
  <si>
    <t>W_2</t>
  </si>
  <si>
    <t>W_4</t>
  </si>
  <si>
    <t>W_5</t>
  </si>
  <si>
    <t>W_6</t>
  </si>
  <si>
    <t>W_7</t>
  </si>
  <si>
    <t>W_8</t>
  </si>
  <si>
    <t>W_9</t>
  </si>
  <si>
    <t>W_10</t>
  </si>
  <si>
    <t>W_12</t>
  </si>
  <si>
    <t>W_13</t>
  </si>
  <si>
    <t>W_14</t>
  </si>
  <si>
    <t>W_15</t>
  </si>
  <si>
    <t>W_16</t>
  </si>
  <si>
    <t>W_17</t>
  </si>
  <si>
    <t>Water supply /
Plumbing</t>
  </si>
  <si>
    <t>S_1</t>
  </si>
  <si>
    <t>S_2</t>
  </si>
  <si>
    <t>S_3</t>
  </si>
  <si>
    <t>S_4</t>
  </si>
  <si>
    <t>S_5</t>
  </si>
  <si>
    <t>S_6</t>
  </si>
  <si>
    <t>S_7</t>
  </si>
  <si>
    <t>S_8</t>
  </si>
  <si>
    <t>S_11</t>
  </si>
  <si>
    <t>S_12</t>
  </si>
  <si>
    <t>H_1</t>
  </si>
  <si>
    <t>M_1</t>
  </si>
  <si>
    <t>M_2</t>
  </si>
  <si>
    <t>M_3</t>
  </si>
  <si>
    <t>M_4</t>
  </si>
  <si>
    <t>M_5</t>
  </si>
  <si>
    <t>M_6</t>
  </si>
  <si>
    <t>M_7</t>
  </si>
  <si>
    <t>M_8</t>
  </si>
  <si>
    <t>M_9</t>
  </si>
  <si>
    <t>M_10</t>
  </si>
  <si>
    <t>M_11</t>
  </si>
  <si>
    <t>E_1</t>
  </si>
  <si>
    <t>E_2</t>
  </si>
  <si>
    <t>E_3</t>
  </si>
  <si>
    <t>E_4</t>
  </si>
  <si>
    <t>E_5</t>
  </si>
  <si>
    <t>E_6</t>
  </si>
  <si>
    <t>E_7</t>
  </si>
  <si>
    <t>E_8</t>
  </si>
  <si>
    <t>E_10</t>
  </si>
  <si>
    <t>E_12</t>
  </si>
  <si>
    <t xml:space="preserve">All points of care have functioning hand hygiene (either water and soap or alcohol handrub solution) </t>
  </si>
  <si>
    <t xml:space="preserve">At least 75% of points of care have functioning hand hygiene stations present </t>
  </si>
  <si>
    <t xml:space="preserve">Fewer than 75% of points of care have functioning hand hygiene stations present </t>
  </si>
  <si>
    <t>H_2</t>
  </si>
  <si>
    <t>H_3</t>
  </si>
  <si>
    <t>H_4</t>
  </si>
  <si>
    <t>H_5</t>
  </si>
  <si>
    <t xml:space="preserve">For more information on occupational health, refer to: WHO/ILO (2014) HealthWISE - Work Improvement in Health Services - Action Manual, https://www.ilo.org/sector/Resources/training-materials/WCMS_237276/lang--en/index.htm </t>
  </si>
  <si>
    <t xml:space="preserve">A policy is available and implemented </t>
  </si>
  <si>
    <t xml:space="preserve">A policy is available but not sufficient implemented </t>
  </si>
  <si>
    <t xml:space="preserve">No policy is available </t>
  </si>
  <si>
    <t xml:space="preserve">Plan is in place and staff sufficiently trained </t>
  </si>
  <si>
    <t xml:space="preserve">Plan is in place but not training undertaken, or plan is unrealistic, or not implemented </t>
  </si>
  <si>
    <t xml:space="preserve">No plan exists </t>
  </si>
  <si>
    <t xml:space="preserve">Policy is written and operational </t>
  </si>
  <si>
    <t xml:space="preserve">Policy is written but not operational </t>
  </si>
  <si>
    <t>Records exist, but not for every ward or not for every day or is outdated</t>
  </si>
  <si>
    <t>No record of cleaning available</t>
  </si>
  <si>
    <t>Supplies (hand hygiene)</t>
  </si>
  <si>
    <t>All members of cleaning staff have adequate PPE</t>
  </si>
  <si>
    <t>Some but not all staff have full PPE or PPE available but in poor condition</t>
  </si>
  <si>
    <t>Adequate PPE is available at all times and in sufficient quantities for all cleaning staff</t>
  </si>
  <si>
    <t>All needs cover lighting, communications, medical devices/appliances, and staff housing.</t>
  </si>
  <si>
    <t xml:space="preserve">Sustainable procurement approach exists but not well implemented </t>
  </si>
  <si>
    <t xml:space="preserve">No approach exists </t>
  </si>
  <si>
    <t>Lighting for shower is necessary in all facilities where night-time services are provided and where there is not sufficient natural light to safely use the shower during the day.</t>
  </si>
  <si>
    <t xml:space="preserve">Ash from incineration (which includes heavy metals / dioxins and furans) should be disposed of safely in an ash pit.  
Ash pits: lined or unlined depending on the geology but must prevent leaching to the environment, with slab, bottom of pit at least 1.5 m away from groundwater table. If water gets into the ash pit, it can leach pollutants into the soil. </t>
  </si>
  <si>
    <t>Requirement is met for outpatients or inpatients, but not both.</t>
  </si>
  <si>
    <t xml:space="preserve">Strategies exist but are not effectively implemented </t>
  </si>
  <si>
    <t>No strategies exist</t>
  </si>
  <si>
    <t xml:space="preserve">Strategies exist and are implemented consistently throughout the facility </t>
  </si>
  <si>
    <t xml:space="preserve">Drainage system in place but not sufficient for volume of wastewater or blocked </t>
  </si>
  <si>
    <t>No drainage system in place</t>
  </si>
  <si>
    <t>Total score</t>
  </si>
  <si>
    <t>HCWM total score (%)</t>
  </si>
  <si>
    <t xml:space="preserve">Number hygiene indicators  assessed: </t>
  </si>
  <si>
    <t xml:space="preserve">Number water indicators assessed: </t>
  </si>
  <si>
    <t xml:space="preserve">Number sanitation indicators assessed: </t>
  </si>
  <si>
    <t xml:space="preserve">Number HCWM indicators assessed: </t>
  </si>
  <si>
    <t>Number management indicators assessed:</t>
  </si>
  <si>
    <t>ENERGY total score (%)</t>
  </si>
  <si>
    <t>MANAGEMENT total score (%)</t>
  </si>
  <si>
    <t>HYGIENE total score (%)</t>
  </si>
  <si>
    <t>SANITATION total score (%)</t>
  </si>
  <si>
    <t>WATER total score (%)</t>
  </si>
  <si>
    <t>Explanatory notes</t>
  </si>
  <si>
    <t xml:space="preserve">The containment step is only relevant to non-sewered sanitation systems. </t>
  </si>
  <si>
    <t xml:space="preserve">Unable to determine </t>
  </si>
  <si>
    <t>WWTP is non-functioning or non-existent</t>
  </si>
  <si>
    <t xml:space="preserve">Sewered systems </t>
  </si>
  <si>
    <t>N/A</t>
  </si>
  <si>
    <r>
      <t xml:space="preserve">A toilet can be considered to meet the needs of people with reduced mobility if it meets the following conditions: can be accessed without stairs or steps, handrails for support are attached either to the floor or sidewalls, the door is at least 80 cm wide, the toilet has a raised seat (between 40–48 cm from the floor), a backrest and the cubicle has space for circulation/ manoeuvring (150 x 150 cm). The sink, tap and water outside should also be accessible and the top of the sink 75 cm from the floor (with knee clearance). Switches for lights, where relevant, should also be at an accessible height (max 120 cm). All specifications are based on ISO 21542:2011 (Building construction – Accessibility and usability of the built environment) available at: http://www.iso.org/iso/home/store/catalogue_tc/catalogue_detail.htm?csnumber=50498 
</t>
    </r>
    <r>
      <rPr>
        <b/>
        <sz val="11"/>
        <color rgb="FF000000"/>
        <rFont val="Arial"/>
        <family val="2"/>
      </rPr>
      <t>Handwashing stations at this toilet should also be accessible</t>
    </r>
    <r>
      <rPr>
        <sz val="11"/>
        <color rgb="FF000000"/>
        <rFont val="Arial"/>
        <family val="2"/>
      </rPr>
      <t>, according to the following criteria: taps should have lever-type handles, the sink has grab rails on both sides, and soap (or alcohol-based hand rub) and tissues are easy to reach. The height of the sink is 75 cm for knee clearance.</t>
    </r>
  </si>
  <si>
    <r>
      <t xml:space="preserve">Safe conveyance  limits exposure of the workers carrying out operation and maintenance, the community living and working
in the vicinity of the work, and wider community who could each be exposed to pathogens through ingestion and inhalation of faecal pathogens. Refer to WHO Guidelines on Sanitation and Health Chapter 3.4. Refer to </t>
    </r>
    <r>
      <rPr>
        <b/>
        <sz val="11"/>
        <rFont val="Arial"/>
        <family val="2"/>
      </rPr>
      <t xml:space="preserve">WHO Guidelines on Sanitation and Health Chapter 3.4. 
</t>
    </r>
    <r>
      <rPr>
        <sz val="11"/>
        <rFont val="Arial"/>
        <family val="2"/>
      </rPr>
      <t xml:space="preserve">
Manual and motorized emptying and transport refers to the different ways by which faecal sludge can be removed from the facility location.
Manual emptying of pits, vaults and tanks can be done in one of two ways; either using buckets and shovels; or using a portable, manually operated sludge pump (while this may be mechanized, it still requires manual/physical handling).  
Both manual and motorized emptying may carry risk of possible contact with the faecal material and in some cases motorized emptying needs to be combined with manual emptying to remove the densest material. Some containment technologies can only be emptied manually. These technologies are emptied most commonly with a shovel because the material is solid and cannot be removed with a vacuum or a pump. The emptied faecal sludge is collected in barrels or bags or put into a cart and transported away from the site.
Motorized emptying and transport (also known as mechanical emptying and transport) refers to the use of any vehicle or device equipped with a motorized pump and a storage tank for emptying and transporting faecal sludge. People are required to operate the pump and manoeuvre the hose, but the faecal sludge is not manually lifted or transported. Wet systems such as septic tanks and fully lined tanks are commonly emptied using motorized emptying and transport. </t>
    </r>
  </si>
  <si>
    <t xml:space="preserve">Additional staff and supplies both available </t>
  </si>
  <si>
    <t>No additional staff or supplies available.</t>
  </si>
  <si>
    <t xml:space="preserve">Either staff or supplies not sufficient to meet additional needs </t>
  </si>
  <si>
    <t>Water piped inside the facility to all high-risk wards (maternity, operating room/OR, intensive care/ICU)</t>
  </si>
  <si>
    <t xml:space="preserve">Water is piped inside but not to all high-risk wards </t>
  </si>
  <si>
    <t>Direct hand hygiene monitoring means direct observation of performance as per the WHO 5 Moments. 
In-direct hand hygiene monitoring means monitoring consumption of soap and alcohol based handrub. 
For more advanced facilities, the WHO hand hygiene self-assessment framework can be completed annually.</t>
  </si>
  <si>
    <r>
      <rPr>
        <i/>
        <sz val="11"/>
        <color rgb="FF000000"/>
        <rFont val="Arial"/>
        <family val="2"/>
      </rPr>
      <t>[In malaria-endemic areas]</t>
    </r>
    <r>
      <rPr>
        <sz val="11"/>
        <color rgb="FF000000"/>
        <rFont val="Arial"/>
        <family val="2"/>
      </rPr>
      <t xml:space="preserve">
Beds have insecticide-treated nets to protect patients from mosquito-born diseases</t>
    </r>
  </si>
  <si>
    <t xml:space="preserve">Visual inspection of container and drainage shows structural integrity, no leaks or damage, no visible ponding or strong odour that indicates leaking into the local area. Operators report no leaks in both wet and dry weather conditions.  </t>
  </si>
  <si>
    <t xml:space="preserve">Unable to determine containment form visual inspection and/or operators report seasonal leakages. </t>
  </si>
  <si>
    <t xml:space="preserve">Inspections and operator responses shows damage to the container,  ponding, liquid effluent discharge to open drains or open ground. </t>
  </si>
  <si>
    <t xml:space="preserve">Building plans and operator reports confirm facility toilets connect to sewers. No report of overflows on the facility grounds or in local community </t>
  </si>
  <si>
    <t xml:space="preserve">reports of frequent leaks on facility grounds from facility operators or sewer utility operator experiences frequent leaks /overflows in local community </t>
  </si>
  <si>
    <r>
      <t xml:space="preserve">Safe conveyance  limits exposure of the workers carrying out operation and maintenance, the community living and working
in the vicinity of the work, and wider community who could each be exposed to pathogens through ingestion and inhalation of faecal pathogens. Refer to </t>
    </r>
    <r>
      <rPr>
        <b/>
        <sz val="11"/>
        <rFont val="Arial"/>
        <family val="2"/>
      </rPr>
      <t>WHO Guidelines on Sanitation and Health Chapter 3.4</t>
    </r>
    <r>
      <rPr>
        <sz val="11"/>
        <rFont val="Arial"/>
        <family val="2"/>
      </rPr>
      <t xml:space="preserve">
Sewer-based systems comprise networks of underground pipes. Types of sewerage include:
• conventional gravity sewers: convey blackwater from toilets and greywater along with, in many
cases, industrial effluents and storm water through large diameter pipes to a treatment facility, using
gravity (and pumps when necessary)
• simplified sewers: a lower cost design installed using smaller pipes at a lower depth and shallower
gradient than conventional gravity sewers.
• solids-free sewers: similar design to simplified sewers but including pre-treatment of sludge to
remove solids.</t>
    </r>
  </si>
  <si>
    <t xml:space="preserve">System for capturing greywater/ storm water is available but not used to its full potential </t>
  </si>
  <si>
    <t xml:space="preserve">No system for capturing greywater or storm water </t>
  </si>
  <si>
    <t>Some recycling takes place but system could be improved (e.g. better segregation, bigger quantity recycled)</t>
  </si>
  <si>
    <t xml:space="preserve">A national and/or regional strategy to collect and treat / dispose chemical and pharmaceutical waste from health facilities should also be available and operational. Extended Producer Responsibility (EPR) to bring unused or expired pharmaceuticals and chemicals back to the manufacturer should also be employed. 
Centralised incinerators should comply with the requirements of the Stockholm Convention (for more information see "Guidelines on BAT and provisional guidance on BET:   http://chm.pops.int/Implementation/BATandBEP/BATBEPGuidelinesArticle5/tabid/187/Default.aspx). 
Co-incineration by the cement industry: Significant additional investments can be required to modify the facilities for safe handling and loading of medical wastes, and the machines are rarely equipped with filtration and clean-up equipment suitable for the pollutants generated. </t>
  </si>
  <si>
    <t>A dedicated area for storage, preparation and care of cleaning supplies and equipment exists ("environmental cleaning services area"), is kept clean and well maintained, and is used according to its purpose</t>
  </si>
  <si>
    <t xml:space="preserve">Laundry facilities are clean, well maintained and can meet demand </t>
  </si>
  <si>
    <t xml:space="preserve">Facilities exist but are not clean, well-maintained or able to meet demand </t>
  </si>
  <si>
    <t>Some but not all food safety measures are being followed (see notes)</t>
  </si>
  <si>
    <t xml:space="preserve">No food safety measures are followed / food safety is extremely poor </t>
  </si>
  <si>
    <t>No electricity exists</t>
  </si>
  <si>
    <t xml:space="preserve">A backup source may be needed for medical devices, refrigerators, lighting and pumping water. It should turn on automatically if the routine power source is cut. Sufficient budget must be available for fuel to power backup generators. </t>
  </si>
  <si>
    <t xml:space="preserve">Water pipes should be inspected regularly and a system in place to fix leaks as soon as they are found. 
In large facilities, there should be a functional tap available in consultation areas on every floor and every major ward or wing of the facility, for environmental cleaning purposes. 
</t>
  </si>
  <si>
    <t xml:space="preserve">Refer to S_3 </t>
  </si>
  <si>
    <t xml:space="preserve">This question is included under Sanitation. Please score under S_3. </t>
  </si>
  <si>
    <t xml:space="preserve">Unless a refrigerated storage room is available, storage times (e.g. the time between generation and treatment)  should not exceed the following periods for infectious waste:
• Temperate climate: 72 hours in winter / 48 hours in summer.
• Warm climate: 48 hours during the cool season / 24 hours during the hot season.
</t>
  </si>
  <si>
    <t xml:space="preserve"> In cases of flooding, waste should be stored in elevated containers and/or transported off-site.
Additional storage also available when additional waste generated during climate-events and /or emergencies.  
Fenced area should be protected from flooding, lined and covered. No unprotected health care waste should be visible. </t>
  </si>
  <si>
    <t xml:space="preserve">Waste pit is not climate-proofed and there is no backup or no waste pit exists. </t>
  </si>
  <si>
    <t xml:space="preserve">Waste pits can withstand limited flooding but no backup or alternative exists </t>
  </si>
  <si>
    <t>EC_1</t>
  </si>
  <si>
    <t>EC_2</t>
  </si>
  <si>
    <t>EC_3</t>
  </si>
  <si>
    <t>EC_4</t>
  </si>
  <si>
    <t>EC_5</t>
  </si>
  <si>
    <t>EC_6</t>
  </si>
  <si>
    <t>EC_7</t>
  </si>
  <si>
    <t>EC_8</t>
  </si>
  <si>
    <t>EC_9</t>
  </si>
  <si>
    <t>EC_10</t>
  </si>
  <si>
    <t>EC_11</t>
  </si>
  <si>
    <t>EC_12</t>
  </si>
  <si>
    <t>EC_13</t>
  </si>
  <si>
    <t>EC_14</t>
  </si>
  <si>
    <t xml:space="preserve">Cleaning policy or protocol exists but is not implemented or monitored </t>
  </si>
  <si>
    <t>No cleaning policy or protocol exists</t>
  </si>
  <si>
    <t xml:space="preserve">Monitoring </t>
  </si>
  <si>
    <t xml:space="preserve">Supplies </t>
  </si>
  <si>
    <t>• Essential 
•  Ward</t>
  </si>
  <si>
    <t xml:space="preserve">All staff responsible for cleaning have received training </t>
  </si>
  <si>
    <t>• Essential
• Ward</t>
  </si>
  <si>
    <t xml:space="preserve">No water is available </t>
  </si>
  <si>
    <t>•  Essential
•  Ward</t>
  </si>
  <si>
    <t>• Essential
•  Ward</t>
  </si>
  <si>
    <r>
      <rPr>
        <i/>
        <sz val="11"/>
        <color theme="1"/>
        <rFont val="Arial"/>
        <family val="2"/>
      </rPr>
      <t xml:space="preserve">[Where water is pumped]
</t>
    </r>
    <r>
      <rPr>
        <sz val="11"/>
        <color theme="1"/>
        <rFont val="Arial"/>
        <family val="2"/>
      </rPr>
      <t xml:space="preserve">Sufficient energy is </t>
    </r>
    <r>
      <rPr>
        <sz val="11"/>
        <rFont val="Arial"/>
        <family val="2"/>
      </rPr>
      <t xml:space="preserve">available </t>
    </r>
    <r>
      <rPr>
        <sz val="11"/>
        <color indexed="8"/>
        <rFont val="Arial"/>
        <family val="2"/>
      </rPr>
      <t xml:space="preserve">for pumping water </t>
    </r>
  </si>
  <si>
    <r>
      <rPr>
        <i/>
        <sz val="11"/>
        <color theme="1"/>
        <rFont val="Arial"/>
        <family val="2"/>
      </rPr>
      <t xml:space="preserve">[Where water is heated]
</t>
    </r>
    <r>
      <rPr>
        <sz val="11"/>
        <color theme="1"/>
        <rFont val="Arial"/>
        <family val="2"/>
      </rPr>
      <t xml:space="preserve">Sufficient energy is </t>
    </r>
    <r>
      <rPr>
        <sz val="11"/>
        <rFont val="Arial"/>
        <family val="2"/>
      </rPr>
      <t xml:space="preserve">available </t>
    </r>
    <r>
      <rPr>
        <sz val="11"/>
        <color indexed="8"/>
        <rFont val="Arial"/>
        <family val="2"/>
      </rPr>
      <t>for he</t>
    </r>
    <r>
      <rPr>
        <sz val="11"/>
        <rFont val="Arial"/>
        <family val="2"/>
      </rPr>
      <t>ating water</t>
    </r>
  </si>
  <si>
    <t>(S_3)</t>
  </si>
  <si>
    <t>(All toilets have a functioning hand washing station within 5 metres)</t>
  </si>
  <si>
    <t>Backup</t>
  </si>
  <si>
    <t>Efficiency</t>
  </si>
  <si>
    <t>Adequacy</t>
  </si>
  <si>
    <t xml:space="preserve">Number indicators assessed: </t>
  </si>
  <si>
    <t xml:space="preserve">• On-site treatment
• Climate </t>
  </si>
  <si>
    <t xml:space="preserve">• On-site 
• Hospitals only </t>
  </si>
  <si>
    <t xml:space="preserve">• Hospitals only </t>
  </si>
  <si>
    <t>No equipment available for staff</t>
  </si>
  <si>
    <t xml:space="preserve">Dedicated waste storage area available but not fenced or secure or not sufficient capacity or all waste grouped together </t>
  </si>
  <si>
    <t>W_3b</t>
  </si>
  <si>
    <t>W_3a</t>
  </si>
  <si>
    <t>Water is of sufficient quantity for all uses</t>
  </si>
  <si>
    <t xml:space="preserve">Water is available at the time the WASH FIT assessment is carried out </t>
  </si>
  <si>
    <t>Water is available from some but not all water points</t>
  </si>
  <si>
    <t xml:space="preserve">No additional water source available </t>
  </si>
  <si>
    <t xml:space="preserve">Water quantity is sufficient for 75% of needs (across all wards and uses)  </t>
  </si>
  <si>
    <t>Water reduction strategies are used but there remains some avoidable water wastage</t>
  </si>
  <si>
    <t>No water reduction strategies are used</t>
  </si>
  <si>
    <t xml:space="preserve">Water is treated with a proven technology but not regularly </t>
  </si>
  <si>
    <t xml:space="preserve">Water quality tested but not routinely or regularly </t>
  </si>
  <si>
    <t xml:space="preserve">Showers should be accessible: lit (including at day and night) and the light switch height maximum 120 cm. The shower door should have a working lock, be lockable from the inside and the height of the lock max. 70 cm. Gap between door and floor is max 5cm. Gap between roof and wall is max 10cm. No hole in wall and door. 
Shower has grab rails attached to floor or sidewalls at a height of 70 cm – 80 cm. Shower/bathing area has an optional seat. Shower or bathing area is minimum 150cm x 150cm to allow space for manoeuvring and/or an extra person (carer).
</t>
  </si>
  <si>
    <t>Yes, a functional shower or space to wash is available in the labour and delivery area</t>
  </si>
  <si>
    <t>Two or more improved toilets for outpatients plus one per 20 users/ inpatients.</t>
  </si>
  <si>
    <t xml:space="preserve">Neither inpatient or outpatient has sufficient number of toilets or existing toilets are not improved </t>
  </si>
  <si>
    <t xml:space="preserve">All patient toilets are available and usable 
</t>
  </si>
  <si>
    <t xml:space="preserve">Some but not all patient toilets are available and usable </t>
  </si>
  <si>
    <t xml:space="preserve">None of the patient toilets are available or usable </t>
  </si>
  <si>
    <t xml:space="preserve">Separate toilets exist but not clearly labelled </t>
  </si>
  <si>
    <t>There is space for women to wash but no water available, toilet is not clean/ in disrepair or bin for disposal of waste is available but full</t>
  </si>
  <si>
    <t>Functioning FSTP exists. Performance unclear</t>
  </si>
  <si>
    <t>FSTP is non-functioning or non-existent</t>
  </si>
  <si>
    <r>
      <t xml:space="preserve">Design and operation of the treatment facility performs according to its design criteria and is suited to the local end use/disposal objective.  </t>
    </r>
    <r>
      <rPr>
        <b/>
        <sz val="11"/>
        <rFont val="Arial"/>
        <family val="2"/>
      </rPr>
      <t xml:space="preserve">Refer to WHO Guidelines on Sanitation and Health Chapter 3.5 </t>
    </r>
  </si>
  <si>
    <t>Well designed WWTP with publicly available record showing it meets local/national treatment performance standards</t>
  </si>
  <si>
    <t>Functional waste collection containers for segregating waste exists at all waste generation points</t>
  </si>
  <si>
    <t xml:space="preserve">Waste is correctly segregated at all waste generation points </t>
  </si>
  <si>
    <t xml:space="preserve">There is a system in place where recyclables are sorted and sent to recycling plants </t>
  </si>
  <si>
    <t xml:space="preserve">Infectious waste is stored for no longer than the safe limit (as determined by the climate) before treatment/disposal </t>
  </si>
  <si>
    <t xml:space="preserve">No energy/ fuel is available </t>
  </si>
  <si>
    <t xml:space="preserve">Waste pits should be constructed on elevated ground to prevent overflow during flooding. The bottom of the pit(s) should be at least 1.5 meters above the water table.
Where flooding is likely, an alternative is in place including storing waste in elevated containers and/or transporting waste off-site. 
If it is not possible to construct a pit on elevated ground, pits should have drainage channels built around them to direct water away. Waste pits should not be over-filled and the area around them kept free from waste </t>
  </si>
  <si>
    <t xml:space="preserve">Pit exists and all anatomical/pathological waste disposed of correctly </t>
  </si>
  <si>
    <t xml:space="preserve">Some but not all staff have been vaccinated </t>
  </si>
  <si>
    <r>
      <rPr>
        <i/>
        <sz val="11"/>
        <color rgb="FF000000"/>
        <rFont val="Arial"/>
        <family val="2"/>
      </rPr>
      <t>[When demand increases due to outbreaks or climate-related events]</t>
    </r>
    <r>
      <rPr>
        <sz val="11"/>
        <color rgb="FF000000"/>
        <rFont val="Arial"/>
        <family val="2"/>
      </rPr>
      <t xml:space="preserve">
Strategies to deal with additional waste are employed when demand increases</t>
    </r>
  </si>
  <si>
    <t xml:space="preserve">Larger quantities of waste may be generated during and after climate-related events and emergencies or as a result of outbreaks (e.g. additional PPE).
Strategies include:
- Making additional waste bins available 
- Higher frequency of emptying containers 
- Dedicated storage areas for storing extra waste generated 
</t>
  </si>
  <si>
    <t xml:space="preserve">Functioning hand hygiene stations available in all areas </t>
  </si>
  <si>
    <t>Functioning hand hygiene stations available in some but not all areas.</t>
  </si>
  <si>
    <r>
      <rPr>
        <b/>
        <sz val="11"/>
        <color theme="1"/>
        <rFont val="Arial"/>
        <family val="2"/>
      </rPr>
      <t xml:space="preserve">Functional hand hygiene station: </t>
    </r>
    <r>
      <rPr>
        <sz val="11"/>
        <color theme="1"/>
        <rFont val="Arial"/>
        <family val="2"/>
      </rPr>
      <t xml:space="preserve">may consist of soap and water with a basin/pan for washing hands and disposable or clean towels or alcohol-based handrub.   
</t>
    </r>
  </si>
  <si>
    <t xml:space="preserve">Hand hygiene promotion materials are displayed and clearly visible in all wards/treatment areas </t>
  </si>
  <si>
    <t>Hand hygiene promotional materials show instructions for hand hygiene (the WHO 5 Moments for hand hygiene) and the correct technique</t>
  </si>
  <si>
    <t>Make records available in central locations or where the cleaning task occurs so that supervisory staff can manage them on a daily basis, along with staff (e.g. IPC focal person) responsible for periodic monitoring activities. For more guidance on cleaning records and other monitoring mechanisms, refer to the CDC Best Practices for Environmental Cleaning, section 2.4.3.</t>
  </si>
  <si>
    <t>No record available and toilets cleaned less than once a day</t>
  </si>
  <si>
    <t>An area exists but contains other items or is not clean</t>
  </si>
  <si>
    <t xml:space="preserve">No dedicated storage area exists </t>
  </si>
  <si>
    <t>Food and food stores is partly protected but could be improved</t>
  </si>
  <si>
    <t xml:space="preserve">Food and food stores have no protection from flies, insects or rats </t>
  </si>
  <si>
    <t xml:space="preserve">The treatment method should provide comprehensive protection against all three classes of pathogens. This will protect against changes in water quality due to climate change or other events.  If the technology only provides limited protection, measures are in place to adjust chlorine dosing and/or employ additional technologies to provide multi-barrier protection and to make adjustments if water quality changes. Water treatment may be conducted by the facility or, in the case of piped supplies, by the water utility.
For more information visit: www.who.int/tools/international-scheme-to-evaluate-household-water-treatment-technologies/products 
www.who.int/tools/international-scheme-to-evaluate-household-water-treatment-technologies. 
Water treatment technologies should meet WHO’s performance standards for point-of-use / household water treatment and safe storage (HWTS). Technologies / methods that meet these performance standards generally include high quality filters, chlorine (for non-turbid water) flocculant-disinfectants as well as boiling, or solar disinfection. Higher performing technologies (i.e. two or three stars including high quality membrane filters, UV disinfectants and flocculant-disinfectants) are recommended for vulnerable groups (i.e. those with HIV or young infants) and where the specific pathogen of concern is not known. A list of technologies that have been evaluated by WHO can be found here: https://www.who.int/tools/international-scheme-to-evaluate-household-water-treatment-technologies/products and further information found at the WHO household water treatment site: https://www.who.int/teams/environment-climate-change-and-health/water-sanitation-and-health/water-safety-and-quality/household-water-treatment-and-safe-storage. 
</t>
  </si>
  <si>
    <t xml:space="preserve">All auxiliary staff, including waste handlers and those who clean, have a clear, written job description, which outlines WASH and IPC responsibilities </t>
  </si>
  <si>
    <t>All staff have a written job description including WASH and IPC responsibilities</t>
  </si>
  <si>
    <t xml:space="preserve">All new auxiliary staff, including waste handlers and those who clean, receive appropriate WASH and IPC training, tailored and appropriate to their job function </t>
  </si>
  <si>
    <t xml:space="preserve">Some but not all staff appraised or staff not sufficiently supported to improve </t>
  </si>
  <si>
    <t>System exists but is not functional (i.e. facility is not able to procure supplies or infrastructure is not adequately repaired)</t>
  </si>
  <si>
    <t>No system exists</t>
  </si>
  <si>
    <t xml:space="preserve">The protocol may relate to environmental cleaning (tailored for different service areas), waste handling and operation &amp; maintenance of water and sanitation supplies. 
The cleaning program manager, facility procurement team and/or facility IPC or hygiene committee should develop a master list of the supplies and equipment (i.e. detailed specifications and supplier information) and required quantities (e.g. annual basis) needed. The results of routine inspections and maintenance activities should determine the required quantities of supplies and equipment. Large facilities might have a central store that receives supplies and equipment and distributes them to designated environmental cleaning services areas throughout the facility on a regular basis after inventory reports. Having such a system in place will also prevent stock-outs and help to acquire additional supplies as needed during emergencies/contingencies. </t>
  </si>
  <si>
    <t>Budget is available to cover costs of cleaners and maintenance staff, IPC/WASH training, IPC/WASH consumables (e.g. soap, chlorine) and all activities listed in the procurement protocol.</t>
  </si>
  <si>
    <r>
      <t xml:space="preserve">Budget exists and addresses staff/training </t>
    </r>
    <r>
      <rPr>
        <u/>
        <sz val="11"/>
        <color rgb="FF000000"/>
        <rFont val="Arial"/>
        <family val="2"/>
      </rPr>
      <t>and</t>
    </r>
    <r>
      <rPr>
        <sz val="11"/>
        <color rgb="FF000000"/>
        <rFont val="Arial"/>
        <family val="2"/>
      </rPr>
      <t xml:space="preserve"> consumables/O&amp;M</t>
    </r>
  </si>
  <si>
    <t>Budget exists for staff but not training / or for consumables but not O&amp;M 
/ or budget not sufficient to cover all costs.</t>
  </si>
  <si>
    <t xml:space="preserve">Water reduction strategies are effectively used and water wastage is avoided </t>
  </si>
  <si>
    <r>
      <t>Water reduction strategies include use of high-efficiency, low flow sinks for hand washing, low-water washing machines (and other strategies for laundry and cleaning), ensuring pipes and fixtures do not leak (and using a system to report and fix leaking faucets the same day), checking meters to analyse water use, and using greywater and/or rainwater where available to flush toilets, clean outdoor pavement areas, water plants etc. 
In cases of climate-events or emergencies additional measures may be needed, e.g. water is prioritized for essential/life-saving services (i</t>
    </r>
    <r>
      <rPr>
        <sz val="11"/>
        <rFont val="Arial"/>
        <family val="2"/>
      </rPr>
      <t>.e. delivery rooms</t>
    </r>
    <r>
      <rPr>
        <sz val="11"/>
        <color rgb="FF000000"/>
        <rFont val="Arial"/>
        <family val="2"/>
      </rPr>
      <t xml:space="preserve">, acute care wards); priority users identified in case of shortages (priority users might include birthing mothers, young children, the elderly or undernourished). </t>
    </r>
  </si>
  <si>
    <t xml:space="preserve">Energy/ fuel is sometimes available but not always, or not sufficient quantity </t>
  </si>
  <si>
    <t xml:space="preserve">The environmental cleaning services area is dedicated space for preparing, reprocessing, and storing clean or new environmental cleaning supplies and equipment, including cleaning products and PPE. These rooms have restricted access for cleaning staff and other authorized personnel only. It must be available within the facility, regardless of whether the cleaning programme is managed in-house or by an external company. 
The area should be well-ventilated, illuminated, have an appropriate water supply (hot and cold water access, if feasible), have a dedicated handwashing sink, PPE available, be free from clutter, and be appropriately sized. For further guidance, refer to CDC Environmental Cleaning guidelines. </t>
  </si>
  <si>
    <t xml:space="preserve">Where upgrades to pumping systems are needed, these should consider the use of renewable energy (e.g. solar) </t>
  </si>
  <si>
    <t xml:space="preserve">•  Essential 
• Primary facilities
•  JMP Basic Water </t>
  </si>
  <si>
    <t>•  Essential</t>
  </si>
  <si>
    <t xml:space="preserve">•  Advanced </t>
  </si>
  <si>
    <t xml:space="preserve">Water is available throughout the facility </t>
  </si>
  <si>
    <t>Water is available throughout the year</t>
  </si>
  <si>
    <t xml:space="preserve">Showers are available per ward or per 40 patients and are functional and accessible </t>
  </si>
  <si>
    <t>Functional shower/place to wash is available but not in the labour and delivery area, or in the correct area but not functional</t>
  </si>
  <si>
    <t xml:space="preserve"> • Essential
•  Ward
•  JMP Basic Sanitation  </t>
  </si>
  <si>
    <t>•  Essential
•  Ward
•  JMP Basic Hand hygiene</t>
  </si>
  <si>
    <t xml:space="preserve">•  Essential
•  Ward
•  JMP Basic Sanitation  </t>
  </si>
  <si>
    <t xml:space="preserve">•  Essential
•  Ward
•  JMP Basic Sanitation </t>
  </si>
  <si>
    <t xml:space="preserve">• Essential 
•  JMP Basic Sanitation  </t>
  </si>
  <si>
    <r>
      <t xml:space="preserve">N/A - go to </t>
    </r>
    <r>
      <rPr>
        <i/>
        <sz val="11"/>
        <rFont val="Arial"/>
        <family val="2"/>
      </rPr>
      <t>S_10a</t>
    </r>
  </si>
  <si>
    <t>COMMENTS</t>
  </si>
  <si>
    <t>SCORE</t>
  </si>
  <si>
    <t xml:space="preserve">COMMENTS </t>
  </si>
  <si>
    <t>Waste is correctly segregated at all waste generation points</t>
  </si>
  <si>
    <r>
      <t xml:space="preserve">NOTE: Health care waste practices vary considerably between facilities, depending on whether waste is treated on-site (decentralized treatment) or off-site (centralized treatment). Certain indicators are relevant </t>
    </r>
    <r>
      <rPr>
        <b/>
        <i/>
        <u/>
        <sz val="11"/>
        <color theme="1"/>
        <rFont val="Arial"/>
        <family val="2"/>
      </rPr>
      <t xml:space="preserve">either </t>
    </r>
    <r>
      <rPr>
        <b/>
        <sz val="11"/>
        <color theme="1"/>
        <rFont val="Arial"/>
        <family val="2"/>
      </rPr>
      <t xml:space="preserve">for on-site </t>
    </r>
    <r>
      <rPr>
        <b/>
        <i/>
        <u/>
        <sz val="11"/>
        <color theme="1"/>
        <rFont val="Arial"/>
        <family val="2"/>
      </rPr>
      <t xml:space="preserve">or </t>
    </r>
    <r>
      <rPr>
        <b/>
        <sz val="11"/>
        <color theme="1"/>
        <rFont val="Arial"/>
        <family val="2"/>
      </rPr>
      <t xml:space="preserve">off-site treatment. Where neither is stated, it is applicable to both.  </t>
    </r>
  </si>
  <si>
    <t>• Climate</t>
  </si>
  <si>
    <t xml:space="preserve"> • Essential
•  Ward
•  JMP Basic waste management  </t>
  </si>
  <si>
    <t xml:space="preserve">• On-site treatment </t>
  </si>
  <si>
    <t>• Essential</t>
  </si>
  <si>
    <t xml:space="preserve">• Essential
• Ward
</t>
  </si>
  <si>
    <t xml:space="preserve">Resources for hand hygiene and protective equipment available </t>
  </si>
  <si>
    <t>Dedicated and fenced waste storage area available, of sufficient capacity and waste stored separately</t>
  </si>
  <si>
    <t xml:space="preserve">Sufficient energy/fuel always available </t>
  </si>
  <si>
    <t>Waste pits built to withstand flooding and an alternative is in place in times of emergencies</t>
  </si>
  <si>
    <t xml:space="preserve">Strategies to deal with additional waste are employed </t>
  </si>
  <si>
    <t xml:space="preserve">A staff member is adequately trained and carries out duties correctly </t>
  </si>
  <si>
    <t xml:space="preserve">A staff member is trained but does not carry out duties correctly, or appointed but not trained </t>
  </si>
  <si>
    <t xml:space="preserve">Some but not all pharmaceutical waste is disposed of properly </t>
  </si>
  <si>
    <t xml:space="preserve">No such member of staff is available </t>
  </si>
  <si>
    <t xml:space="preserve">Pharmaceutical waste is not treated or disposed safely </t>
  </si>
  <si>
    <t>No ash pit available</t>
  </si>
  <si>
    <t xml:space="preserve">No pit available </t>
  </si>
  <si>
    <t xml:space="preserve">Technology is not functional and not of sufficient capacity </t>
  </si>
  <si>
    <t>No dedicated waste area available</t>
  </si>
  <si>
    <t xml:space="preserve">Less than 75% of bins are used for the correct waste </t>
  </si>
  <si>
    <t>All patient toilets are available and usable</t>
  </si>
  <si>
    <t>One or more usable toilets caters for MHM</t>
  </si>
  <si>
    <t>One or more functional toilet meets need of people with reduced mobility</t>
  </si>
  <si>
    <t xml:space="preserve">Cleaning policy or protocol exists, is implemented and monitored </t>
  </si>
  <si>
    <t>Available in each ward/area or whole facility</t>
  </si>
  <si>
    <t>All necessary equipment available, in good condition and sufficient</t>
  </si>
  <si>
    <t>Dedicated area exists, is well-maintained, kept clean and used according to its purpose</t>
  </si>
  <si>
    <t xml:space="preserve">Food is safely prepared and handled </t>
  </si>
  <si>
    <t xml:space="preserve">No flies, insects or rats able to access food and kitchen stores </t>
  </si>
  <si>
    <t xml:space="preserve">• Essential 
•  JMP Basic environmental cleaning </t>
  </si>
  <si>
    <t xml:space="preserve">Toilets cleaned each day and a signed record is visible </t>
  </si>
  <si>
    <t>Toilets cleaned but less than once a day with or without record</t>
  </si>
  <si>
    <t>• Essential 
• Ward
•  JMP Basic Hand hygiene</t>
  </si>
  <si>
    <t>Ward-based audits undertaken less than once a week or audit is incomplete</t>
  </si>
  <si>
    <t xml:space="preserve">•  Essential 
• Ward/Facility
• JMP Basic environmental cleaning </t>
  </si>
  <si>
    <t xml:space="preserve">Electricity source exists, is functional and well-maintained </t>
  </si>
  <si>
    <t xml:space="preserve">Energy of sufficient quantity at all times </t>
  </si>
  <si>
    <t xml:space="preserve">A backup source exists, with adequate fuel </t>
  </si>
  <si>
    <t>Ventilation is sufficient and functional in all patient areas</t>
  </si>
  <si>
    <t>Sustainable procurement consistently applied throughout facility</t>
  </si>
  <si>
    <t>System exists and is functional (items are procured and infrastructure repaired as and when needed)</t>
  </si>
  <si>
    <t>Up-to-date facility management structure exists (and is legible)</t>
  </si>
  <si>
    <t>Available but not well maintained or in some but not all areas or not sufficient</t>
  </si>
  <si>
    <t xml:space="preserve">Energy is sufficient to meet some but not all demand </t>
  </si>
  <si>
    <t>Focal point exists but does not have sufficient time, resources or motivation to carry out duties</t>
  </si>
  <si>
    <t xml:space="preserve">•  Sewered systems 
•  Advanced </t>
  </si>
  <si>
    <t xml:space="preserve">•  Non-sewered systems 
•  Advanced </t>
  </si>
  <si>
    <t xml:space="preserve">•  Non-sewered systems - storage/ treatment on-site
•  Advanced </t>
  </si>
  <si>
    <t xml:space="preserve">•  Advanced 
•  Facility 
</t>
  </si>
  <si>
    <t xml:space="preserve">•  Advanced 
• Ward./ Facility </t>
  </si>
  <si>
    <t>•  Advanced 
• Ward</t>
  </si>
  <si>
    <t xml:space="preserve">•  Advanced 
• Facility </t>
  </si>
  <si>
    <t>•  Advanced 
• Ward/Facility</t>
  </si>
  <si>
    <t>•  Advanced 
• Facility 
• Hospital only</t>
  </si>
  <si>
    <t>•  Essential 
• Ward</t>
  </si>
  <si>
    <t>•  Essential
• Ward/Facility</t>
  </si>
  <si>
    <t xml:space="preserve">•  Essential </t>
  </si>
  <si>
    <t xml:space="preserve">•  Advanced 
• Ward/ Facility </t>
  </si>
  <si>
    <t>•  Advanced 
• Climate</t>
  </si>
  <si>
    <t>• Advanced</t>
  </si>
  <si>
    <t xml:space="preserve">• Advanced 
• Climate </t>
  </si>
  <si>
    <t>• Advanced 
• Ward/facility</t>
  </si>
  <si>
    <r>
      <rPr>
        <i/>
        <sz val="11"/>
        <color rgb="FF000000"/>
        <rFont val="Arial"/>
        <family val="2"/>
      </rPr>
      <t xml:space="preserve">Improved water supplies </t>
    </r>
    <r>
      <rPr>
        <sz val="11"/>
        <color rgb="FF000000"/>
        <rFont val="Arial"/>
        <family val="2"/>
      </rPr>
      <t xml:space="preserve">are defined by the WHO/UNICEF Joint Monitoring Programme as water supplies that by nature of their design and construction have the potential to deliver safe water. Examples include: piped water, public taps or standpipes; protected dug wells; tube wells; or boreholes, rainwater and packaged or delivered water. 
Either green or yellow would count as a basic water service, if water is also available, i.e. W_3b is yellow or green). </t>
    </r>
  </si>
  <si>
    <t>For secondary/tertiary care hospitals, water needs to be piped into the facility, at a minimum to high-risk wards and service areas (e.g., decontamination/reprocessing area and environmental services area).
In large facilities, there should be a functional tap available in areas on every floor and every major ward or wing of the facility, for environmental cleaning purposes.
For primary facilities, either green or yellow would count as a basic water service but for secondary or tertiary facility that has improved water, but not piped, would be red. While this counts as a basic water service for the purposes of JMP monitoring, a secondary or higher facility without piped water is not considered to meet a minimum service level requirement</t>
  </si>
  <si>
    <t xml:space="preserve">All taps are connected and functioning </t>
  </si>
  <si>
    <t xml:space="preserve">More than half of all taps are connected and functioning </t>
  </si>
  <si>
    <t xml:space="preserve">Less than half of all taps are connected and functioning </t>
  </si>
  <si>
    <t xml:space="preserve">Sufficient for two days but not protected or protected but only enough for one day </t>
  </si>
  <si>
    <t xml:space="preserve">Water storage is available, water is protected and sufficient for two days' needs </t>
  </si>
  <si>
    <t xml:space="preserve">Storage available for less than one day needed or none available </t>
  </si>
  <si>
    <t>Drinking water available in all locations, at all times</t>
  </si>
  <si>
    <t xml:space="preserve">Drinking water available but only in some places, only sometimes </t>
  </si>
  <si>
    <t>•  Advanced
•  Ward</t>
  </si>
  <si>
    <t>Showers are available, but fewer than 1 functioning and accessible showers per 40 patients /per ward</t>
  </si>
  <si>
    <t>•  Advanced 
•  Climate</t>
  </si>
  <si>
    <t>•  Essential
•  Climate</t>
  </si>
  <si>
    <t xml:space="preserve">Water should be available at the facility for all days/hours that it is open and providing care. 
</t>
  </si>
  <si>
    <t xml:space="preserve">Toilet meets needs of people with reduced mobility but is not functional or toilet is functional but only partially meets needs of people with reduced mobility </t>
  </si>
  <si>
    <t xml:space="preserve">System for greywater and storm water capture and reuse is in place and operational </t>
  </si>
  <si>
    <t>All staff responsible for cleaning have received training on cleaning</t>
  </si>
  <si>
    <t xml:space="preserve">Some but not all staff have received training </t>
  </si>
  <si>
    <t xml:space="preserve">No staff have received training </t>
  </si>
  <si>
    <t xml:space="preserve">Facility has a sufficient number of improved toilets for patients </t>
  </si>
  <si>
    <t xml:space="preserve">Emergency plans are updated regularly and iteratively based on new information &amp; climate and vulnerability data. Systems are in place to act upon extreme weather advisories and warnings to reduce health risks. The plan should include measures to obtain supplies for when demand/patient load increases, related to 
- the water system (e.g. chlorine, filters or other water treatment technology rapid water testing kit)  
- hand hygiene (soap, alcohol-based hand rub, hand-hygiene stations etc.) 
- environmental cleaning (cleaning chemicals, mops, buckets etc.). 
Other considerations include availability of standby healthcare workers when needed, availablity of extra PPE, system to operate health facilities 24/7 during emergency, or preparations to support during COVID-19 like pandemic. </t>
  </si>
  <si>
    <t>Delivery room is adequately lit, including at night</t>
  </si>
  <si>
    <t>Delivery room(s) has functioning lighting</t>
  </si>
  <si>
    <t xml:space="preserve">•  Essential 
• Hospitals/ Secondary/ tertiary facilities
•  JMP Basic Water </t>
  </si>
  <si>
    <t xml:space="preserve">•  Advanced 
•  Ward
•  Hospitals/ tertiary facilities </t>
  </si>
  <si>
    <t>•  Advanced 
•  Ward
•  Facilities where deliveries take place</t>
  </si>
  <si>
    <t xml:space="preserve">The water supply system had breakdowns but they were repaired within one week. </t>
  </si>
  <si>
    <t>The water supply system had  breakdowns that took longer than one week to repair OR remain unrepaired</t>
  </si>
  <si>
    <t xml:space="preserve">Water is available 7 days a week, all day, every day </t>
  </si>
  <si>
    <t xml:space="preserve">Water needs will vary depending on the type of facility and number of patients. 
To calculate the facility’s water requirements, add up the following requirements or applicable national standards (note that requirements may vary in different months of year so base calculations on the month requiring the most water):
Outpatients (5 L/consultation) + inpatients (40–60 L/patient/day) + operating theatre or maternity unit (100 L/intervention) + dry or supplementary feeding centre (0.5–5 L/consultation depending on waiting time) + cholera treatment centre (60 L/patient/day). Source: Essential environmental standards in health care (WHO, 2008).
These quantities take into account water required for drinking, environmental cleaning and laundry, hand hygiene and waste management.  Note, water for specific medical uses (such as dialysis) is not included. </t>
  </si>
  <si>
    <t xml:space="preserve">At least one functional toilet exists for staff use and is clearly separated/labelled </t>
  </si>
  <si>
    <t>Toilet exists for staff use, but toilet is not clearly separated/labelled or functional</t>
  </si>
  <si>
    <t xml:space="preserve">Strategies exist but are not consistently or effectively implemented </t>
  </si>
  <si>
    <t xml:space="preserve">This person may be the head nurse or member of the infection prevention control committee. They should ensure that all staff members are responsible for appropriate segregation and disposal of waste produced during their service.  </t>
  </si>
  <si>
    <t>Private toilets should be cleaned and disinfected at least once daily (e.g. per 24-hour period) or when visibly soiled, after routine cleaning of patient care area. 
Public or shared toilets should be cleaned and disinfected twice daily, or when visibly soiled.
For low literacy or illiterate cleaners, the cleaning record should be adapted and simplified accordingly with recognizable pictures and illustrations.</t>
  </si>
  <si>
    <t xml:space="preserve">"Staff responsible for cleaning” refers to non-health care providers such as cleaners, orderlies or auxiliary staff, as well as health care providers who, in addition to their clinical and patient care duties, perform cleaning tasks as part of their role.
Training refers to structured training plans or programs led by a trainer or appropriately qualified supervisor.
Staff should receive pre-service and annual refresher training, or before introduction of new environmental cleaning supplies or equipment. </t>
  </si>
  <si>
    <t>Refer to the CDC Best practices for environmental cleaning in resource-limited settings for further guidance: https://www.cdc.gov/hai/pdfs/resource-limited/environmental-cleaning-RLS-H.pdf</t>
  </si>
  <si>
    <t>All beds/mattresses have waterproof covers that are without signs of damage (rips, tears or holes)</t>
  </si>
  <si>
    <t xml:space="preserve">All beds/mattresses have waterproof covers without signs of damage </t>
  </si>
  <si>
    <t xml:space="preserve">Beds/mattresses have waterproof covers but some or all are damaged </t>
  </si>
  <si>
    <r>
      <rPr>
        <b/>
        <sz val="11"/>
        <color theme="1"/>
        <rFont val="Arial"/>
        <family val="2"/>
      </rPr>
      <t>Improved</t>
    </r>
    <r>
      <rPr>
        <sz val="11"/>
        <color theme="1"/>
        <rFont val="Arial"/>
        <family val="2"/>
      </rPr>
      <t xml:space="preserve"> sanitation facilities: include flush toilets into managed sewer or septic tank and soakaway pit, VIP latrines, pit latrines with slab and composting toilets. 
</t>
    </r>
    <r>
      <rPr>
        <b/>
        <sz val="11"/>
        <color theme="1"/>
        <rFont val="Arial"/>
        <family val="2"/>
      </rPr>
      <t xml:space="preserve">Number: </t>
    </r>
    <r>
      <rPr>
        <sz val="11"/>
        <color theme="1"/>
        <rFont val="Arial"/>
        <family val="2"/>
      </rPr>
      <t xml:space="preserve">More latrines may be needed depending on the size of the facility. For larger facilities with multiple wards, where two outpatient toilets are not sufficient, it is recommended (where feasible) that each outpatient department has two toilets. Toilets may also be used by guardians, carers and visitors. Large numbers of visitors add to the demands on sanitation infrastructure and cleaning and this should be taken into consideration.  </t>
    </r>
  </si>
  <si>
    <t>Budget exists and is sufficient for all needs</t>
  </si>
  <si>
    <t>Budget exists but is not sufficient for all needs</t>
  </si>
  <si>
    <t xml:space="preserve">No budget exists </t>
  </si>
  <si>
    <t>• Essential 
• Facility</t>
  </si>
  <si>
    <t>EC_15</t>
  </si>
  <si>
    <t>No shower/ place to wash available for women</t>
  </si>
  <si>
    <t>Pit exists but is not used or pit used but is overfilled</t>
  </si>
  <si>
    <t>All taps are connected to an available and functioning water supply, with no leaks in pipes</t>
  </si>
  <si>
    <t xml:space="preserve">Water is available during all operating times of the facility </t>
  </si>
  <si>
    <t>Water is treated and regulated through a piped service or water is treated regularly  with a proven technology</t>
  </si>
  <si>
    <t xml:space="preserve">Separate toilets for male/female use exist and are clearly labelled (and provide privacy for users) </t>
  </si>
  <si>
    <t xml:space="preserve">•  Essential
• Ward
•  JMP Basic Sanitation  </t>
  </si>
  <si>
    <t>Well designed and managed FSTP with publicly available record showing it meets local/national  treatment performance standards</t>
  </si>
  <si>
    <t>•  Essential 
•  Climate</t>
  </si>
  <si>
    <t>Drainage system exists, is functional (not blocked) and successfully diverts water away from facility into safe natural filtration area (e.g. not directly into households or community areas</t>
  </si>
  <si>
    <t xml:space="preserve">Re-use of greywater and/or storm water may be useful as part of water conservation. Such water does not need to be treated to be reused as long as it is not mixed with black/sewage water and there are no other potential infectious or infiltration risks. 
</t>
  </si>
  <si>
    <t>Functional means there should be at least three containers ("3-bin system") that are not more than three-quarters full, that are leak-proof with a lid and are all clearly labelled (i.e. easily distinguishable according to a colour, label or symbol). Bin liners/bags for infectious waste are recommended where resources allow. Additional non-infectious waste bins may be needed to easily separate waste for recycling. 
Waste generation points are anywhere that care is delivered where waste is produced from providing care or other medical activities. 
Where possible, cardboard sharps/safety boxes are used in place of plastic boxes, to reduce harmful emissions when burned (particularly where low-temperature incineration is used).</t>
  </si>
  <si>
    <t xml:space="preserve">In the last 3 months the main water supply system had no breakdowns or any breakdowns were repaired within 48 hours. </t>
  </si>
  <si>
    <t>Do not know residual/do not have capacity to test residual/no drinking-water available</t>
  </si>
  <si>
    <t xml:space="preserve">A breakdown is no delivery of water OR system delivers less than 50% of design water yield. </t>
  </si>
  <si>
    <r>
      <t>Wastewater should be safely managed through use of on-site treatment (i.e. septic tank followed by drainage pit) or sent to a functioning sewer system.</t>
    </r>
    <r>
      <rPr>
        <b/>
        <sz val="11"/>
        <rFont val="Arial"/>
        <family val="2"/>
      </rPr>
      <t xml:space="preserve"> Refer WHO Guidelines on Sanitation and Health Chapter 3.3 and WHO Sanitary Inspection forms for on-site sanitation systems.</t>
    </r>
    <r>
      <rPr>
        <sz val="11"/>
        <rFont val="Arial"/>
        <family val="2"/>
      </rPr>
      <t xml:space="preserve"> Safe containment ensures products generated from the toilet are retained within the containment technology and/or discharged to the local environment in a manner that does not expose anyone to the hazard or contaminate water sources. 
 Containment refers to the container, usually located below ground level, to which the toilet(s) is/are connected. These include containers that are designed for either:
  • containment, storage and treatment of faecal sludge and effluent (e.g. septic tanks, dry- and wet-pit latrines, composting toilets, dehydration vaults, urine storage tanks etc.); or 
  • containment and storage (without treatment) of faecal sludge and wastewater (e.g. fully lined tanks, container-based sanitation).
Where leachate from permeable technologies or effluent from impermeable technologies leaches into subsoil structures, there is a risk that groundwater and nearby surface water could be polluted, potentially contaminating local water sources used for drinking and domestic tasks. As a general rule and without more detailed risk assessment for ground water, 
•  the bottom of permeable containers and soak pit or leach fields should be no less than 1.5 m to 2.0 m above the water table at its highest level during the year,
•  permeable containers and leach fields should be located down gradient, and 
•  at least 15 m horizontal distance from any drinking-water source.
</t>
    </r>
  </si>
  <si>
    <t xml:space="preserve">Hand hygiene is a general term referring to any action of hand cleansing, that is, the action of performing hand hygiene for the purpose of physically or mechanically removing dirt, organic material, and/or microorganisms. Source: WHO guidelines on hand hygiene in health care. 2009 (https://www.who.int/gpsc/5may/tools/9789241597906/en/). 
A functional hand hygiene station may consist of soap and water with a basin/pan for washing hands and disposable or clean towels, or alcohol-based handrub (ABHR). 
The point of care is the place where three elements come together: the patient, the health care worker and care or treatment involving contact with the patient or his/her surroundings (within the patient zone). In some facilities, health care workers carry ABHR around on their person as they move between service areas. 
</t>
  </si>
  <si>
    <r>
      <rPr>
        <i/>
        <sz val="11"/>
        <rFont val="Arial"/>
        <family val="2"/>
      </rPr>
      <t>[Hospital only]</t>
    </r>
    <r>
      <rPr>
        <sz val="11"/>
        <rFont val="Arial"/>
        <family val="2"/>
      </rPr>
      <t xml:space="preserve">
Food is safely prepared and handled (with clean hands, on clean surfaces and with clean utensils)</t>
    </r>
  </si>
  <si>
    <t>E_9</t>
  </si>
  <si>
    <t>E_11</t>
  </si>
  <si>
    <t xml:space="preserve">None of the above are consulted </t>
  </si>
  <si>
    <t xml:space="preserve">Groups are adequately consulted and voices influence improvements </t>
  </si>
  <si>
    <t xml:space="preserve">Only some groups are consulted and/or voices do not influence improvements </t>
  </si>
  <si>
    <t>M_12</t>
  </si>
  <si>
    <t>All toilets have functional hand washing stations within 5 metres</t>
  </si>
  <si>
    <t xml:space="preserve">At least 50% of toilets have functioning hand washing stations within 5 metres </t>
  </si>
  <si>
    <t>Unable to determine emptying frequency or safety of disposal</t>
  </si>
  <si>
    <t>Never emptied or known  unsafe disposal without treatment in local environment (e.g. in rivers or on farms)</t>
  </si>
  <si>
    <t>Functioning WWTP exists. Performance unclear or not to standards</t>
  </si>
  <si>
    <t xml:space="preserve">The budget covers capital and operational costs, including personnel, staff training, cleaning supplies and equipment, equipment for program monitoring, administrative costs, production and printing costs for checklists, logs and other job aids and infrastructure/service costs (e.g. water and wastewater services). It may be useful to split the budget into categories: personnel; infrstructure; equipment; supplies. 
</t>
  </si>
  <si>
    <t xml:space="preserve">Technology is built to appropriate standards, well-maintained, functional and of sufficient capacity </t>
  </si>
  <si>
    <t xml:space="preserve">Waste collected regularly and safely and sent to appropriate treatment faciltiy </t>
  </si>
  <si>
    <t xml:space="preserve">Waste collected regularly and safely but treatment facility has not been verified </t>
  </si>
  <si>
    <t xml:space="preserve">Waste not collected safely or  regularly nor sent to an approporiate or licensed facility </t>
  </si>
  <si>
    <t xml:space="preserve">Waste should be treated and disposed of safely once it leaves the faciltiy. This should be done through a licensed or accredited service. </t>
  </si>
  <si>
    <t>For alternative treatment technologies (e.g. autoclaves) a reliable water supply must be guaranteed. To be considered functional, there should ideally be no major breakdowns in the past 6 months, and any problems should have been repaired within one week. 
Functional incinerators should reach the minimum required temperate for complete incineration, emissions are properly evacuated, the door seals, no accumulation of waste residues inside etc. 
Efforts are made to improve the efficiency and safety of incinerators, including reaching higher temperatures, with the aim of meeting the Stockholm convention (see http://chm.pops.int/Implementation/BATandBEP/BATBEPGuidelinesArticle5/tabid/187/Default.aspx  for more information). 
Incinerator (if designed for infectious waste and not just general waste) must follow specific design requirements (e.g. use of fire bricks/refractory bricks and mortar (vs. common building bricks) that can withstand the temperatures needed for these incinerators (greater than 800°C). For complete burning, a dual chamber incinerator is needed that reaches temperatures above 800°C and 1100°C, respectively. In case dual incinerators are not available and there is an immediate need for public health protection, small scale incinerators might be used. This involves a compromise between the environmental impacts from controlled combustion with an overriding need to protect public health if the only alternative is indiscriminate dumping. These circumstances exist in many developing situations and small scale incineration can be a realistic response to an immediate requirement. 
Waste may be treated off site. If so, there should be a means to confirm it is treated safely once removed from the facility premises.
WHO (2014) Safe management of wastes from health-care activities
WHO (2017) Safe management of wastes from health-care activities: A summary 
WHO (2019) Overview of technologies for the treatment of infection and sharp waste from health care facilities</t>
  </si>
  <si>
    <t>Water reduction strategies are used to reduce water wastage.</t>
  </si>
  <si>
    <t xml:space="preserve">Drinking water is available with the appropriate free chlorine residual </t>
  </si>
  <si>
    <t xml:space="preserve">Free chlorine residual exists, but is &lt;0.2mg/L </t>
  </si>
  <si>
    <t xml:space="preserve">• On-site treatment only </t>
  </si>
  <si>
    <t xml:space="preserve">Waste is collected for off-site treatment safely and regularly and sent to an appropriate, licensed waste treatment facility </t>
  </si>
  <si>
    <t xml:space="preserve">Sufficient energy/fuel is available for incineration or alternative treatment technologies </t>
  </si>
  <si>
    <r>
      <rPr>
        <i/>
        <sz val="11"/>
        <color rgb="FF000000"/>
        <rFont val="Arial"/>
        <family val="2"/>
      </rPr>
      <t>[Where incineration is used]</t>
    </r>
    <r>
      <rPr>
        <sz val="11"/>
        <color rgb="FF000000"/>
        <rFont val="Arial"/>
        <family val="2"/>
      </rPr>
      <t xml:space="preserve">
Dedicated ash pits are available for disposing of ash from incineration </t>
    </r>
  </si>
  <si>
    <t>Water quality routinely and regularly tested according to national standards</t>
  </si>
  <si>
    <t>No testing takes place or no national standards exist</t>
  </si>
  <si>
    <t>The quality of water from all water supplies (primary, back-up and supplemental supplies) is routinely tested by a staff member/and or independent authority (e.g. a surveillance agency) according to national standards</t>
  </si>
  <si>
    <t xml:space="preserve">Routine water quality testing should be carried out. Verification may be carried out by a member of staff from the facility or an external body. 
Drinking water should meet WHO Guidelines for Drinking-water Quality (2017) or national standards: https://www.who.int/publications/i/item/9789241549950
</t>
  </si>
  <si>
    <t>• Advanced 
• Climate 
• Hospitals only</t>
  </si>
  <si>
    <t>Container has been emptied within the last 5 years (or according to scheduled emptying frequency) by trained personnel with appropriate protective equipment and either a) removed off-site to treatment b) faecal sludge safely disposed by burying onsite</t>
  </si>
  <si>
    <r>
      <rPr>
        <b/>
        <sz val="11"/>
        <color theme="1"/>
        <rFont val="Arial"/>
        <family val="2"/>
      </rPr>
      <t>Functioning hand hygiene station at toilets:</t>
    </r>
    <r>
      <rPr>
        <sz val="11"/>
        <color theme="1"/>
        <rFont val="Arial"/>
        <family val="2"/>
      </rPr>
      <t xml:space="preserve"> must include soap and water. Alcohol-based hand rub is not sufficient to remove faecal matter from hands. 
</t>
    </r>
    <r>
      <rPr>
        <i/>
        <sz val="11"/>
        <color theme="1"/>
        <rFont val="Arial"/>
        <family val="2"/>
      </rPr>
      <t>This indicator is used to calculate basic hand hygiene but is included in the sanitation section for ease of data collection flow</t>
    </r>
  </si>
  <si>
    <t>Infectious waste is stored for no longer than the safe time limit</t>
  </si>
  <si>
    <t xml:space="preserve">Waste is not safely stored or is stored but for longer than a month </t>
  </si>
  <si>
    <t xml:space="preserve">Infectious waste is stored beyond safe time limits, but less than a month </t>
  </si>
  <si>
    <t xml:space="preserve">Protective equipment for people handling waste management includes: face mask, thick gloves, long sleeved shirt, apron, glasses/goggles and tough rubber boots.
Products (water and soap or alcohol hand rub) for hand hygiene should also be available. </t>
  </si>
  <si>
    <t xml:space="preserve">Common items generated in a health care facility which can be recycled include paper, cardboard and plastics. Non-recyclable materials are discarded food, metal, glass, textiles and wood. </t>
  </si>
  <si>
    <t xml:space="preserve">Materials clearly displayed in all wards/treatment areas </t>
  </si>
  <si>
    <t>Materials displayed in some but not all wards/treatment areas</t>
  </si>
  <si>
    <t>No functioning hand hygiene stations available</t>
  </si>
  <si>
    <t xml:space="preserve">Where upgrades to heating systems are needed, these should consider the use of renewable energy (e.g. solar) </t>
  </si>
  <si>
    <t xml:space="preserve">There may be one team or separate entities for QI, IPC and WASH. 
At least one member of cleaning staff/cleaning supervisor/contracted cleaning company should be represented on the WASH FIT, IPC or QI team and be involved in decision making/developing improvement plans. </t>
  </si>
  <si>
    <t>No appraisal of staff conducted, i.e. no action or recognition of staff based on performance</t>
  </si>
  <si>
    <t>Management structure exists but is not up to date or not visible</t>
  </si>
  <si>
    <t xml:space="preserve">No such team(s) and/or no focal point exist </t>
  </si>
  <si>
    <t>Regular (at least annual) compliance activities take place throughout the facility</t>
  </si>
  <si>
    <t xml:space="preserve">Regular (at least annual) ward-based audits are undertaken </t>
  </si>
  <si>
    <t>Water is available throughout the year (i.e. not affected by seasonality, weather variability/extreme events or other constraints)</t>
  </si>
  <si>
    <t xml:space="preserve">Water treatment may be needed for backup supplies as it may have high arsenic or similar issues. </t>
  </si>
  <si>
    <t>Drinking-water should meet WHO Guidelines for Drinking-water Quality (2017) or national standards:  https://www.who.int/water_sanitation_health/publications/drinking-water-quality-guidelines-4-including-1st-addendum/en/ 
The chlorine residual should be frequently measured and dosing adjusted if residual is not met (changes in pH, temperature, organic content and water source will affect chlorine efficacy). Evidence of documented chlorine residuals should be available from previous testing. In the event of a flood, chlorine alone will not disinfect water sufficiently as the water is likely too turbid.
For effective disinfection, there should be a residual concentration of free chlorine of ≥ 0.5 mg/l after at least 30 min contact time at pH &lt; 8.0. A chlorine residual should be maintained throughout the distribution system. At the point of delivery, the minimum residual concentration of free chlorine should be ≥0.2 mg/l.
The use of safe water (according to WHO drinking-water quality guidelines, that is, no E. coli detectable in 100 mL and free chlorine residual concentration of ≥0.5 mg/l after at least 30 min contact time at pH &lt; 8.0)  minimizes the risk of exposure to water-related pathogens of enteric and environmental origin (for example, Pseudomonas, Legionella) and should be available for all clinical services; at a minimum, it should be provided to high-risk wards where the burden of HAI and AMR are high and in all delivery room areas.</t>
  </si>
  <si>
    <t xml:space="preserve">Drinking-water should meet WHO Guidelines for Drinking-water Quality (2017) or national standards:  https://www.who.int/water_sanitation_health/publications/drinking-water-quality-guidelines-4-including-1st-addendum/en/ 
If the E. Coli reading is anything above 10/100ml, you should re-test. 
WASH FIT includes Sanitary Inspection (SI) forms for 4 technologies: tubewell with hand pump, deep borehole with motorized pump, piped distribution and storage, rain water harvesting. Select one or more SI forms according to the facility's water supply(ies). </t>
  </si>
  <si>
    <t xml:space="preserve">Laundry areas should have effective drainage and soak-away and there should be sufficient area for air-drying of linen. Soiled linen should be kept in separate, sealed, marked bags for transport and storage. </t>
  </si>
  <si>
    <t>Facility has a functional quality improvement / IPC or WASH FIT team</t>
  </si>
  <si>
    <t>A policy or protocol should include the following: 
• defined functional reporting lines and responsibilities for all implicated staff, including auxiliary staff (e.g. waste handlers and cleaners);
• cleaning schedules for every patient care area and noncritical patient care equipment, specifying the frequency, method, and staff responsible;
• contingency plans and required cleaning procedures for outbreak management;
• training requirements and performance standards for cleaning staff
• monitoring methods, frequency, and staff responsible;
• list of approved cleaning products, supplies, and equipment and any required specifications on their use; and
• list of necessary PPE and when hand hygiene action is recommended for cleaning staff.
Specific wards (e.g. ICU, high dependency unit, operating rooms) may require specific protocols. 
EC_1 aligns with JMP question G-C1. Trying to assess whether a service area is considered “clean” is very subjective, and visibly clean may be very different from microbiologically clean. Similarly, frequency of cleaning is difficult to measure because it cannot be observed by enumerators in one day and responses are likely to be subject to respondent bias. How frequently a facility needs to be cleaned is linked to patient load, therefore cleaning schedules varies greatly from facility to facility.
Asking about the existence of protocols for cleaning  serves as an indication of the importance a facility places on environmental hygiene. For low literacy or illiterate cleaners, the protocol should be adapted and simplified accordingly with recognizable pictures and illustrations.</t>
  </si>
  <si>
    <t xml:space="preserve">Improved water supply accessible on premises (within facility buildings)
</t>
  </si>
  <si>
    <t>Improved water supply accessible on premises (but outside of facility building)</t>
  </si>
  <si>
    <t>No improved water source accessible on premises</t>
  </si>
  <si>
    <t>There is no piped water supply</t>
  </si>
  <si>
    <t>Water is available 4 days/week and/or not the entire day</t>
  </si>
  <si>
    <t xml:space="preserve">Water is available fewer than 4 days per week and/or is not available for more than half the day </t>
  </si>
  <si>
    <t xml:space="preserve">This question aligns with the JMP recommended question "Is water available from the main water supply at the time of the survey?" This question, in combination with W_1, can be used to calculate JMP water service levels. </t>
  </si>
  <si>
    <t xml:space="preserve">Water storage should be protected from contamination and able to withstand extreme weather events. 
To calculate the facility’s water storage requirements, calculate the requirements (indicator W_7) needed for 24 hours and multiply by 2 to get the total for 48 hours. 
Additional backup storage should be provided during high risk periods. Where possible, storage of more than 2 days should be provided and water prioritized for essential/life-saving services (i.e. delivery rooms acute care wards). </t>
  </si>
  <si>
    <t xml:space="preserve">Drinking water is free of E.coli OR low risk according to SI form </t>
  </si>
  <si>
    <t xml:space="preserve">E.Coli more than &gt;10/100ml /Do not know if E.Coli present /do not have capacity to test /no drinking-water available OR high risk according to SI form </t>
  </si>
  <si>
    <t xml:space="preserve">Drinking water has E.Coli ≤10 /100ml OR medium risk according to SI form </t>
  </si>
  <si>
    <t>Drinking water not available</t>
  </si>
  <si>
    <r>
      <rPr>
        <b/>
        <sz val="11"/>
        <color theme="1"/>
        <rFont val="Arial"/>
        <family val="2"/>
      </rPr>
      <t xml:space="preserve">Available and usable: </t>
    </r>
    <r>
      <rPr>
        <sz val="11"/>
        <color theme="1"/>
        <rFont val="Arial"/>
        <family val="2"/>
      </rPr>
      <t xml:space="preserve"> toilet/latrine should have a door which is unlocked when not in use (or for which a key is available at any time) and can be locked from the inside during use, there should be no major holes in the structure, the hole or pit should not be blocked, water should be available for flush/pour flush toilets and there should be no cracks, or leaks in the toilet structure. It should be within the grounds of the facility and it should be clean as noted by absence of waste, visible dirt and excreta and insects.
</t>
    </r>
    <r>
      <rPr>
        <b/>
        <sz val="11"/>
        <color theme="1"/>
        <rFont val="Arial"/>
        <family val="2"/>
      </rPr>
      <t xml:space="preserve">Additional criteria which could be used for a higher levels of service: 
</t>
    </r>
    <r>
      <rPr>
        <sz val="11"/>
        <color theme="1"/>
        <rFont val="Arial"/>
        <family val="2"/>
      </rPr>
      <t xml:space="preserve">Toilets should be 
•  Located in an area of the facility which is less prone to floods, erosion, etc.
•  Regularly inspected for damage
•  Cleaned more regularly when users increase 
• Raised and/or are temporary enclosed toilets that can be regularly emptied 
• The pit is emptied on a regular basis
• Excreta is either safely treated on-site (e.g. through a functioning septic tank/leach field) or disposed of into a functioning sewer system, or safely transported offsite to a centralized treatment area.
• Toilets with open pits or soakaways should be located at least 30m away from sources of water and a minimum of 1.5m above the water table. Refer to notes under S_8 Containment. 
• In water scarce or flood prone areas, high efficiency toilets (low or waterless toilet designs e.g. urine-conversion dry toilets) should be used. </t>
    </r>
  </si>
  <si>
    <t xml:space="preserve">A separate improved toilet for staff is needed to meet the requirement for basic sanitation, as measured by the JMP. </t>
  </si>
  <si>
    <t xml:space="preserve">No separate toilet exists for staff use, or toilets are unimproved </t>
  </si>
  <si>
    <t xml:space="preserve">No separate toilets exist and no privacy in other toilets or toilets are unimproved </t>
  </si>
  <si>
    <t>Fewer than 50% of toilets have functioning hand washing stations within 5 metres</t>
  </si>
  <si>
    <t xml:space="preserve">No MHM facilities are available or facilities are available but toilet is not usable or toilets are unimproved </t>
  </si>
  <si>
    <t xml:space="preserve">No toilets for disabled users or toilets are unimproved </t>
  </si>
  <si>
    <t xml:space="preserve">Toilets should have a bin for disposal of waste or an area for washing, with water available. 
Ideally, sanitary pads should be available at the facility or nearby for menstruating and post-natal women to procure. </t>
  </si>
  <si>
    <t>At least one functional improved toilet meets the needs of people with reduced mobility</t>
  </si>
  <si>
    <t xml:space="preserve">Step 2: Assessment </t>
  </si>
  <si>
    <t>Step 3: Risk assessment</t>
  </si>
  <si>
    <t xml:space="preserve">Step 4: Improvement plan </t>
  </si>
  <si>
    <t xml:space="preserve">Step 5: Monitor, review, adapt, improve </t>
  </si>
  <si>
    <t xml:space="preserve">Insert date of review </t>
  </si>
  <si>
    <t xml:space="preserve">Date to be completed </t>
  </si>
  <si>
    <r>
      <t xml:space="preserve">Costs/expenditure 
</t>
    </r>
    <r>
      <rPr>
        <i/>
        <sz val="11"/>
        <color theme="1"/>
        <rFont val="Arial"/>
        <family val="2"/>
      </rPr>
      <t>Record actual costs spent to date carrying out activity</t>
    </r>
  </si>
  <si>
    <t xml:space="preserve">Water supply
Answer either 
1A or 1B
</t>
  </si>
  <si>
    <t xml:space="preserve">Faecal sludge management </t>
  </si>
  <si>
    <r>
      <t xml:space="preserve">Risks associated with the problem </t>
    </r>
    <r>
      <rPr>
        <sz val="11"/>
        <color theme="1"/>
        <rFont val="Arial"/>
        <family val="2"/>
      </rPr>
      <t xml:space="preserve">
</t>
    </r>
    <r>
      <rPr>
        <i/>
        <sz val="11"/>
        <color theme="1"/>
        <rFont val="Arial"/>
        <family val="2"/>
      </rPr>
      <t xml:space="preserve">Describe possible risks, including those related to health, dignity, safety, climate, equity etc. </t>
    </r>
    <r>
      <rPr>
        <b/>
        <sz val="11"/>
        <color theme="1"/>
        <rFont val="Arial"/>
        <family val="2"/>
      </rPr>
      <t xml:space="preserve">
</t>
    </r>
  </si>
  <si>
    <t>Water</t>
  </si>
  <si>
    <t>Any further comments/ notes</t>
  </si>
  <si>
    <r>
      <t xml:space="preserve">Faecal sludge management  
</t>
    </r>
    <r>
      <rPr>
        <i/>
        <sz val="11"/>
        <rFont val="Arial"/>
        <family val="2"/>
      </rPr>
      <t xml:space="preserve">
Answer either S_10a or S_10b</t>
    </r>
  </si>
  <si>
    <t xml:space="preserve">An improved water supply is piped into the facility or located on premises </t>
  </si>
  <si>
    <t>The facility has piped water supplies on premises</t>
  </si>
  <si>
    <t>S_10a</t>
  </si>
  <si>
    <t>Sanitation</t>
  </si>
  <si>
    <t xml:space="preserve">Domain </t>
  </si>
  <si>
    <r>
      <t xml:space="preserve">Provide a brief description of the problem 
</t>
    </r>
    <r>
      <rPr>
        <i/>
        <sz val="11"/>
        <color theme="1"/>
        <rFont val="Arial"/>
        <family val="2"/>
      </rPr>
      <t>Describe the location of problem, and any other relevant details. Be as specific as possible</t>
    </r>
  </si>
  <si>
    <r>
      <t xml:space="preserve">Status 
</t>
    </r>
    <r>
      <rPr>
        <i/>
        <sz val="11"/>
        <color theme="1"/>
        <rFont val="Arial"/>
        <family val="2"/>
      </rPr>
      <t xml:space="preserve">Select from dropdown list </t>
    </r>
  </si>
  <si>
    <t xml:space="preserve">Person(s)/ organization responsible </t>
  </si>
  <si>
    <t xml:space="preserve">Insert date of assessment </t>
  </si>
  <si>
    <t xml:space="preserve">If task is ongoing and/or delayed, what corrective or additional action is needed? 
If task has been completed, how will positive change be maintained? </t>
  </si>
  <si>
    <t>When will the problem next be assessed/ reviewed?</t>
  </si>
  <si>
    <t xml:space="preserve">Reminders for correct waste segregation are clearly visible at all waste generation points </t>
  </si>
  <si>
    <t>Reminders clearly visible at all waste generation points</t>
  </si>
  <si>
    <t xml:space="preserve">Reminders available at some but not all waste generation points </t>
  </si>
  <si>
    <t xml:space="preserve">No reminders available </t>
  </si>
  <si>
    <t>Examples of waste reduction (tackling waste “at source”) include storage management (first expired, first out), procuring products with less packaging or recyclable packaging, or encouraging use of tablet medication as an alternative to injection to reduce sharps waste. Another measure is safe and rational use of PPE, including aprons, masks and coveralls. All PPE that is reused should be washed and disinfected correctly according to international standards to prevent infection transmission.</t>
  </si>
  <si>
    <t>Staff are regularly appraised (at least annually)</t>
  </si>
  <si>
    <t xml:space="preserve">A dedicated focal person exists </t>
  </si>
  <si>
    <r>
      <t xml:space="preserve">The WASH/IPC focal point should be responsible for the maintenance of WASH and health care waste infrastructure.  
In hospitals, there should also be a dedicated IPC focal person in addition to a WASH focal point. 
The WHO IPC Assessment Framework (IPCAF) (https://www.who.int/infection-prevention/tools/core-components/IPCAF-facility.PDF) may be completed. The IPCAF is a systematic tool that can
provide a baseline assessment of the IPC programme and activities within a health care facility, as well as ongoing evaluations through repeated administration to document progress over time and facilitate improvement.
</t>
    </r>
    <r>
      <rPr>
        <sz val="11"/>
        <color rgb="FFFF0000"/>
        <rFont val="Arial"/>
        <family val="2"/>
      </rPr>
      <t>Add leadership support</t>
    </r>
  </si>
  <si>
    <t>Reducing standing water is also important for vector control. Water should drain away from public areas.  
No leakage from pipes nor soakaway pit, soakaway more than 30 m from water source, with grease trap and no visible pool of stagnant water.
Utility sinks or drains (i.e. not sinks used for hand hygiene) should be available inside the facility in designated environmental cleaning services areas and sluice areas. 
Drains should lead either to on-site wastewater systems (e.g. soakaway system) or to a functioning sewer system</t>
  </si>
  <si>
    <r>
      <t xml:space="preserve">Resources needed
</t>
    </r>
    <r>
      <rPr>
        <i/>
        <sz val="11"/>
        <color theme="1"/>
        <rFont val="Arial"/>
        <family val="2"/>
      </rPr>
      <t xml:space="preserve">Financial, material and human resources </t>
    </r>
  </si>
  <si>
    <t xml:space="preserve">Gutters and roofs used for rainwater catchment and storage tanks should be regularly cleaned at least monthly or as needed during heavy storms and rainfall. 
The system should also use a first flush device which is designed to divert the first portion of contaminated rainwater so it does not enter the storage tank and a filter box. </t>
  </si>
  <si>
    <t xml:space="preserve">Cleaners (also known as environmental cleaning staff or environmental services’ technicians) are individuals responsible
for performing environmental cleaning in health care facilities who play a key role in maintaining a clean and/or hygienic
environment that facilitates practices related to the prevention and control of health care associated infections.
Staff should be available on a regular basis (e.g. daily), sufficient for all wards and with dedicated time for performing cleaning activities. The required number of cleaning staff will vary based on several of factors, including: number of patient beds, occupancy level, type of cleaning (e.g., routine or terminal), types of patient care areas (e.g., specialized care areas such as ICUs and ORs). Staff can be part- or full-time. </t>
  </si>
  <si>
    <t>Required number of staff available at all times when needed and have dedicated time for performing cleaning activities</t>
  </si>
  <si>
    <t xml:space="preserve">Some staff available but not not sufficient number, not at all times when needed,  or not in all wards </t>
  </si>
  <si>
    <t xml:space="preserve">No cleaning staff available </t>
  </si>
  <si>
    <t>W_11</t>
  </si>
  <si>
    <r>
      <rPr>
        <i/>
        <sz val="11"/>
        <rFont val="Arial"/>
        <family val="2"/>
      </rPr>
      <t xml:space="preserve">[Where rainfall sufficient and regular]
</t>
    </r>
    <r>
      <rPr>
        <sz val="11"/>
        <rFont val="Arial"/>
        <family val="2"/>
      </rPr>
      <t>Rainwater harvesting system(s) (with safe storage) is functional and stores water safely</t>
    </r>
  </si>
  <si>
    <t xml:space="preserve">An annual budget for environmental cleaning supplies and equipment exists and is sufficient for all needs. </t>
  </si>
  <si>
    <t xml:space="preserve">An annual budget for an effective environmental cleaning program, including: 
• personnel (salary and benefits for cleaning staff, supervisors, and an overall program manager) 
• staff training (at least pre-service and annual refresher)
• environmental cleaning supplies and equipment, including PPE for cleaning staff
• administrative costs
• production and printing costs for checklists, logs, and other job aids
• infrastructure/services costs, such as supporting water and wastewater services (as applicable) </t>
  </si>
  <si>
    <t xml:space="preserve">The minimum PPE needed for cleaning staff at all facilities is: 1. Gown and/or plastic apron, 2. Reusable and durable rubber gloves, 3. Face mask, 4. goggles or face shield. All PPE (reusable and disposable) should be in good supply, well maintained (good quality, appropriately stored stocks), cleaned before use, and in good repair. All reusable PPE should be reprocessed (i.e., cleaned and disinfected) at least once a day.
Hand hygiene resources must also be available for staff using PPE. </t>
  </si>
  <si>
    <t>Health care waste</t>
  </si>
  <si>
    <t>Environmental cleaning</t>
  </si>
  <si>
    <t>Energy &amp; environment</t>
  </si>
  <si>
    <t>Management &amp; workforce</t>
  </si>
  <si>
    <t>TOTAL</t>
  </si>
  <si>
    <t>Number of indicators assessed</t>
  </si>
  <si>
    <t>Score</t>
  </si>
  <si>
    <t>Score %</t>
  </si>
  <si>
    <t>NA</t>
  </si>
  <si>
    <t xml:space="preserve">Indicator number </t>
  </si>
  <si>
    <t>W_1a</t>
  </si>
  <si>
    <t>W_1b</t>
  </si>
  <si>
    <t>S_9a</t>
  </si>
  <si>
    <t>S_9b</t>
  </si>
  <si>
    <t>S_10b</t>
  </si>
  <si>
    <t xml:space="preserve">Management &amp; workforce </t>
  </si>
  <si>
    <r>
      <t xml:space="preserve">Indicator 
</t>
    </r>
    <r>
      <rPr>
        <i/>
        <sz val="11"/>
        <color theme="1"/>
        <rFont val="Arial"/>
        <family val="2"/>
      </rPr>
      <t xml:space="preserve">
</t>
    </r>
  </si>
  <si>
    <r>
      <t xml:space="preserve">Latest score / status 
</t>
    </r>
    <r>
      <rPr>
        <i/>
        <sz val="11"/>
        <color theme="1"/>
        <rFont val="Arial"/>
        <family val="2"/>
      </rPr>
      <t>(Use filter to hide indicators not assessed)</t>
    </r>
    <r>
      <rPr>
        <b/>
        <sz val="11"/>
        <color theme="1"/>
        <rFont val="Arial"/>
        <family val="2"/>
      </rPr>
      <t xml:space="preserve">
</t>
    </r>
  </si>
  <si>
    <r>
      <t xml:space="preserve">Specific action(s) to be taken to address problem 
</t>
    </r>
    <r>
      <rPr>
        <i/>
        <sz val="11"/>
        <color theme="1"/>
        <rFont val="Arial"/>
        <family val="2"/>
      </rPr>
      <t xml:space="preserve">List as many tasks as are needed. </t>
    </r>
  </si>
  <si>
    <t xml:space="preserve">Amount of assessment completed: </t>
  </si>
  <si>
    <t>Summary of WASH FIT scores</t>
  </si>
  <si>
    <t>Basic</t>
  </si>
  <si>
    <t>Limited</t>
  </si>
  <si>
    <t>None</t>
  </si>
  <si>
    <t>JMP Ladders</t>
  </si>
  <si>
    <t>Question</t>
  </si>
  <si>
    <t>WASHFIT Scores</t>
  </si>
  <si>
    <t>JMP Level: N/A</t>
  </si>
  <si>
    <r>
      <t xml:space="preserve">Has the indicator improved, worsened or not changed since the last assessment? 
</t>
    </r>
    <r>
      <rPr>
        <i/>
        <sz val="11"/>
        <color theme="1"/>
        <rFont val="Arial"/>
        <family val="2"/>
      </rPr>
      <t>Add column for each new review</t>
    </r>
  </si>
  <si>
    <t xml:space="preserve">A facility-wide environmentally sustainable policy/charter is written and operational </t>
  </si>
  <si>
    <t xml:space="preserve">• Off-site treatment only 
•  JMP Basic waste management  </t>
  </si>
  <si>
    <t xml:space="preserve">For long-term inpatient care, waterproof covers should be removable and breathable. </t>
  </si>
  <si>
    <t>EC_16</t>
  </si>
  <si>
    <t xml:space="preserve">No such services available </t>
  </si>
  <si>
    <t xml:space="preserve">Laundry services with hot water (70–80°C x 10 min) to reprocess cloths and mop heads are available, and mop heads and cleaning cloths are always laundered separately from other soiled hospital textiles. </t>
  </si>
  <si>
    <t xml:space="preserve">Laundry facilities with hot water available and cleaning materials are laundered separately </t>
  </si>
  <si>
    <t xml:space="preserve">Laundry facilities available but water not sufficient temperature or cleaning materials not laundered separately </t>
  </si>
  <si>
    <r>
      <t xml:space="preserve">At a minimum, disposable or reusable cleaning cloths, buckets, mops, detergents and a low-level disinfectant. Products should be in with any existing national level guidance/regulations on appropriate, locally-available products for healthcare cleaning. 
Regular (e.g. monthly) inventories and inspections of supplies and equipment should be performed to prevent stock-outs, anticipate supply needs and ensure availability of additional materials for contingencies such as outbreaks. 
</t>
    </r>
    <r>
      <rPr>
        <b/>
        <sz val="11"/>
        <color rgb="FF7030A0"/>
        <rFont val="Arial"/>
        <family val="2"/>
      </rPr>
      <t xml:space="preserve">A master list of facility-approved efficacious products should be developed that minimises the number of environmenally harmful products. Many traditional detergents and disinfectants contain persistent, toxic chemicals that can cause cancer, respiratory ailments, eye and skin irritation and contribute to environmental pollution during manufacture, use and disposal. Health care facilities should procure and use unscented, environmentally preferable cleaning products, with minimal and/or eco-friendly packaging.  </t>
    </r>
  </si>
  <si>
    <t>Number of indicators*</t>
  </si>
  <si>
    <t xml:space="preserve">Last version </t>
  </si>
  <si>
    <t xml:space="preserve">Steps 3-5 added with calculations </t>
  </si>
  <si>
    <t xml:space="preserve">Record of changes made from previous version </t>
  </si>
  <si>
    <t xml:space="preserve">Instructions on how to complete assessment form added to sheet 1. </t>
  </si>
  <si>
    <r>
      <t>This tool allows WASH FIT teams to conduct a thorough assessment of their facility, in order to inform an improvement plan. It replaces the assessment tool published in the WHO/UNICEF  “</t>
    </r>
    <r>
      <rPr>
        <i/>
        <sz val="11"/>
        <color theme="1"/>
        <rFont val="Calibri"/>
        <family val="2"/>
        <scheme val="minor"/>
      </rPr>
      <t>Water and Sanitation for Health Facility Improvement Tool (WASH FIT)</t>
    </r>
    <r>
      <rPr>
        <sz val="11"/>
        <color theme="1"/>
        <rFont val="Calibri"/>
        <family val="2"/>
        <scheme val="minor"/>
      </rPr>
      <t xml:space="preserve">”  guide in 2018. It will also be available as an electronic form on Kobo Toolbox in early 2022. 
The tools cover seven broad areas:
          1. Water 
          2. Sanitation
          3. Health care waste 
          4. Hand hygiene 
          5. Environmental cleaning
          6. Management &amp; workforce 
          7. Energy &amp; environment
Each area ("domain") is in a separate tab and includes indicators and targets for achieving minimum standards needed for maintaining a safe and clean environment. 
Indicators have been aligned with the WHO/UNICEF Joint Monitoring Programme Indicators for calculating basic service levels. Indicators aligned with the JMP are marked "JMP Basic Water/Sanitation/Hand hygiene." These indicators should not be altered. All other indicators can be modified according to the local context. 
Some questions are marked "Ward" meaning that indicators can be assessed multiple times across a facility, i.e. once in each ward. To generate the score if assessing multiple wards, an average of the scores across an indicator should be calculated. Alternatively, a WASH FIT score can be calculated for a given ward as well as for the whole facility. </t>
    </r>
  </si>
  <si>
    <t xml:space="preserve">Instructions for use </t>
  </si>
  <si>
    <r>
      <t>1.</t>
    </r>
    <r>
      <rPr>
        <sz val="7"/>
        <color theme="1"/>
        <rFont val="Times New Roman"/>
        <family val="1"/>
      </rPr>
      <t xml:space="preserve">       </t>
    </r>
    <r>
      <rPr>
        <sz val="11"/>
        <color theme="1"/>
        <rFont val="Calibri"/>
        <family val="2"/>
        <scheme val="minor"/>
      </rPr>
      <t xml:space="preserve">Review all tabs and decide which indicators will be assessed and monitored, which need to be adapted to national standards and whether additional indicators will be included. Additional guidance on how to do this are in the updated WASH FIT guide (2022). </t>
    </r>
    <r>
      <rPr>
        <b/>
        <sz val="11"/>
        <color theme="1"/>
        <rFont val="Calibri"/>
        <family val="2"/>
        <scheme val="minor"/>
      </rPr>
      <t xml:space="preserve">NB: Change the number of indicators in Col D of the Summary tables. This will change the denominator for calculating the WASH FIT scores. </t>
    </r>
  </si>
  <si>
    <r>
      <t>2.</t>
    </r>
    <r>
      <rPr>
        <sz val="7"/>
        <color theme="1"/>
        <rFont val="Times New Roman"/>
        <family val="1"/>
      </rPr>
      <t>      </t>
    </r>
    <r>
      <rPr>
        <sz val="11"/>
        <color theme="1"/>
        <rFont val="Calibri"/>
        <family val="2"/>
        <scheme val="minor"/>
      </rPr>
      <t xml:space="preserve">Conduct a comprehensive assessment of the facility using the agreed list of indicators; record whether each indicator meets (2/green), partially meets (1/orange), or does not meet (0/red), the minimum standards (Col H).  </t>
    </r>
  </si>
  <si>
    <r>
      <t>3.</t>
    </r>
    <r>
      <rPr>
        <sz val="7"/>
        <color theme="1"/>
        <rFont val="Times New Roman"/>
        <family val="1"/>
      </rPr>
      <t xml:space="preserve">       </t>
    </r>
    <r>
      <rPr>
        <sz val="11"/>
        <color theme="1"/>
        <rFont val="Calibri"/>
        <family val="2"/>
        <scheme val="minor"/>
      </rPr>
      <t>Record additional information under Comments (Col J), for example, the reasons why a particular indicator does not meet the target, important observations or questions that need further investigation.</t>
    </r>
  </si>
  <si>
    <r>
      <t>4.</t>
    </r>
    <r>
      <rPr>
        <sz val="7"/>
        <color theme="1"/>
        <rFont val="Times New Roman"/>
        <family val="1"/>
      </rPr>
      <t xml:space="preserve">       </t>
    </r>
    <r>
      <rPr>
        <sz val="11"/>
        <color theme="1"/>
        <rFont val="Calibri"/>
        <family val="2"/>
        <scheme val="minor"/>
      </rPr>
      <t xml:space="preserve">For each domain (water, sanitation etc.), review the score at the bottom. This should calculate automatically according to the number of indicators that have been assessed. </t>
    </r>
  </si>
  <si>
    <r>
      <rPr>
        <b/>
        <u/>
        <sz val="11"/>
        <color theme="1"/>
        <rFont val="Calibri"/>
        <family val="2"/>
        <scheme val="minor"/>
      </rPr>
      <t>WASH FIT STEP 3:  RISK ASSESSMENT</t>
    </r>
    <r>
      <rPr>
        <sz val="11"/>
        <color theme="1"/>
        <rFont val="Calibri"/>
        <family val="2"/>
        <scheme val="minor"/>
      </rPr>
      <t xml:space="preserve"> Go to Tab "Steps 3-5". For each indicator that has been assessed, provide a brief description of the situation and any risks associated with the situation. Based on these risks, decide what the level of risk is (Col G-I). The total risk score will be calculated automatically.  </t>
    </r>
  </si>
  <si>
    <r>
      <rPr>
        <b/>
        <u/>
        <sz val="11"/>
        <color theme="1"/>
        <rFont val="Calibri"/>
        <family val="2"/>
        <scheme val="minor"/>
      </rPr>
      <t>WASH FIT STEP 4:  IMPROVEMENT PLAN</t>
    </r>
    <r>
      <rPr>
        <sz val="11"/>
        <color theme="1"/>
        <rFont val="Calibri"/>
        <family val="2"/>
        <scheme val="minor"/>
      </rPr>
      <t>. Continuing in "Steps 3-5", sort the risk scores (Col J) from highest to lowest. Starting with the highest risk, decide what improvements are needed, when they will be carried out, by who and with what resources. Record this information in Cols K-P</t>
    </r>
  </si>
  <si>
    <r>
      <t xml:space="preserve">WASH FIT STEP 5: MONITOR &amp; REVIEW: </t>
    </r>
    <r>
      <rPr>
        <sz val="11"/>
        <color theme="1"/>
        <rFont val="Calibri"/>
        <family val="2"/>
        <scheme val="minor"/>
      </rPr>
      <t xml:space="preserve">Cols Q-T are used to record progress over time and can be used at a later date. Insert the date of review (ideally within 3-6 months) and as a team, review each indicator to see what has improved, got worse and stayed the same over time. </t>
    </r>
  </si>
  <si>
    <r>
      <t>5.</t>
    </r>
    <r>
      <rPr>
        <sz val="7"/>
        <color theme="1"/>
        <rFont val="Times New Roman"/>
        <family val="1"/>
      </rPr>
      <t xml:space="preserve">       </t>
    </r>
    <r>
      <rPr>
        <sz val="11"/>
        <color theme="1"/>
        <rFont val="Calibri"/>
        <family val="2"/>
        <scheme val="minor"/>
      </rPr>
      <t xml:space="preserve">Review the answers in all domains to ensure all information is clear and correct and all members of the team agree. Review the WASH FIT score under "Summary Tables". </t>
    </r>
  </si>
  <si>
    <r>
      <t xml:space="preserve">Safe drinking-water, as defined by the WHO Guidelines, does not represent any significant risk to health over a lifetime of consumption, including different sensitivities that may occur between life stages.
Absence of fecal contamination may be indicated by the absence of indicator organisms such as E. coli (or thermotolerant faecal coliforms). Where this cannot be tested, the presence of a free chlorine residual (at least 0.2 mg/l) can be used as a surrogate indication.
Drinking-water must be </t>
    </r>
    <r>
      <rPr>
        <b/>
        <sz val="11"/>
        <color theme="1"/>
        <rFont val="Arial"/>
        <family val="2"/>
      </rPr>
      <t>safely stored</t>
    </r>
    <r>
      <rPr>
        <sz val="11"/>
        <color theme="1"/>
        <rFont val="Arial"/>
        <family val="2"/>
      </rPr>
      <t xml:space="preserve"> in a clean bucket/tank with cover and tap, which is regularly cleaned and disinfected (unless it is dispensed from a water fountain). Drinking water should be accessible for staff, patients and carers. 
In case of a </t>
    </r>
    <r>
      <rPr>
        <b/>
        <sz val="11"/>
        <color theme="1"/>
        <rFont val="Arial"/>
        <family val="2"/>
      </rPr>
      <t>rapid increase in care seekers</t>
    </r>
    <r>
      <rPr>
        <sz val="11"/>
        <color theme="1"/>
        <rFont val="Arial"/>
        <family val="2"/>
      </rPr>
      <t xml:space="preserve"> (e.g. due to climate-related events), staff fill stations more regularly, more water is procured, or other options (such as in-line treatment for piped water) are employed. 
Drinking water should also be accessible, as follows
- Pathway to drinking water area: width is minimum 120 cm, is flat and even, is dry and is clear of obstacles. 
- Sign for drinking water station has words, pictures and braille and is displayed on the wall at 140 cm-160 cm from the ground. 
- The drinking water station tap is 75 cm from the floor and a cup is available to patients. If cups are used, they should reusable and washed with warm water and soap and dried.</t>
    </r>
  </si>
  <si>
    <t xml:space="preserve">Additional water source identified but not improved or improved but easily accessible </t>
  </si>
  <si>
    <t xml:space="preserve">Buildings should be located and built using designs and materials that produce the best indoor conditions (e.g. bigger windows, large overhangs for shade in hotter climates), taking into account the local climate and prevailing winds. Buildings can be improved with the effective use of blinds, opening and closing of doors and windows, planting of suitable vegetation around the building and other operational measures to help optimize indoor conditions. Where the climate allows, large opening windows, skylights and other vents can be used to optimize natural ventilation. Ceiling fans and small portable ventilators are not recommended as they dispense dust around the room (especially for sterile areas). Increasing ventilation reduces reliance on air-conditioning. 
WHO 2009. Natural ventilation for infection control in health-care settings. https://apps.who.int/iris/bitstream/handle/10665/44167/9789241547857_eng.pdf?sequence=1 </t>
  </si>
  <si>
    <r>
      <t xml:space="preserve">Toilets are connected without leaks to a public sewer system. The sewer conveys excreta and wastewater with no leaks/overflows to treatment.
</t>
    </r>
    <r>
      <rPr>
        <i/>
        <sz val="11"/>
        <rFont val="Arial"/>
        <family val="2"/>
      </rPr>
      <t>[Sewered systems]</t>
    </r>
  </si>
  <si>
    <t xml:space="preserve">Insecticide-treated nets should be washed and re-impregnated every 6 months if used only for patients with non-infectious diseases. For patients with infectious diseases such as cholera, mosquito nets are not advisable because the staff member needs access to the patient. Other methods such as indoor residual spraying or coils will be needed. Nets are only provided exceptionally (patient request, patient comfort, etc.) and burned after use. 
</t>
  </si>
  <si>
    <t>Overview</t>
  </si>
  <si>
    <t>Technology is either not built to correct standards or not of sufficient capacity</t>
  </si>
  <si>
    <t xml:space="preserve">At least three clearly labelled or colour coded bins should be in place to separate (1) sharps waste18, (2) infectious waste19, and (3) non-infectious general waste. Bins should be no more than three quarters (75%) full, and each bin should not contain waste other than that corresponding to its label. Bins should be appropriate to the type of waste they are to contain; sharps containers should be puncture-proof and others should be leak-proof. Bins for sharps waste and infectious waste should have lids. Consultation areas are rooms or areas within the health care facility where care or treatment is delivered. 
Verify that all bins in the facility have the correct waste inside. </t>
  </si>
  <si>
    <t>Additional improved water source identified, available and accessible</t>
  </si>
  <si>
    <r>
      <rPr>
        <sz val="11"/>
        <color rgb="FFFF0000"/>
        <rFont val="Calibri"/>
        <family val="2"/>
        <scheme val="minor"/>
      </rPr>
      <t xml:space="preserve">*NB: Col D "Number of indicators" </t>
    </r>
    <r>
      <rPr>
        <sz val="11"/>
        <color theme="1"/>
        <rFont val="Calibri"/>
        <family val="2"/>
        <scheme val="minor"/>
      </rPr>
      <t xml:space="preserve">does not update automatically. If you add or remove indicators from other domains (e.g. you do not assess those that are not applicable), please update this number. Cols E, F, G, I will be calculated automatically. </t>
    </r>
  </si>
  <si>
    <r>
      <t xml:space="preserve">Likelihood of occurrence 
</t>
    </r>
    <r>
      <rPr>
        <i/>
        <sz val="11"/>
        <color theme="1"/>
        <rFont val="Arial"/>
        <family val="2"/>
      </rPr>
      <t xml:space="preserve">Score 0-10 
(0 is least </t>
    </r>
    <r>
      <rPr>
        <sz val="11"/>
        <color theme="1"/>
        <rFont val="Arial"/>
        <family val="2"/>
      </rPr>
      <t>likely</t>
    </r>
    <r>
      <rPr>
        <i/>
        <sz val="11"/>
        <color theme="1"/>
        <rFont val="Arial"/>
        <family val="2"/>
      </rPr>
      <t>, 10 is most likely)</t>
    </r>
  </si>
  <si>
    <r>
      <t xml:space="preserve">Risk score </t>
    </r>
    <r>
      <rPr>
        <i/>
        <sz val="11"/>
        <rFont val="Arial"/>
        <family val="2"/>
      </rPr>
      <t xml:space="preserve">
The overall risk will be calculated automatically based on the 2 criteria filled in Columns G-H. 
Use the "sort" function to rank problems from highest to lowest risk.  </t>
    </r>
  </si>
  <si>
    <r>
      <t xml:space="preserve">Severity of risk to facility users (patients, staff and visitors) and the environment
</t>
    </r>
    <r>
      <rPr>
        <i/>
        <sz val="11"/>
        <color theme="1"/>
        <rFont val="Arial"/>
        <family val="2"/>
      </rPr>
      <t>Score 0-10 
(0 is lowest risk, 10 is highest risk)</t>
    </r>
  </si>
  <si>
    <t xml:space="preserve">•  Essential
•  JMP Basic Water 
</t>
  </si>
  <si>
    <t>HCWM_20</t>
  </si>
  <si>
    <t xml:space="preserve">Environment </t>
  </si>
  <si>
    <t>E_13</t>
  </si>
  <si>
    <t>S_13</t>
  </si>
  <si>
    <t>Greywater management</t>
  </si>
  <si>
    <t>Greywater can also be re-used for watering plants and toilet flushing.</t>
  </si>
  <si>
    <t>Greywater system not functional</t>
  </si>
  <si>
    <t>Greywate is safely captured and has separate plumbing</t>
  </si>
  <si>
    <t>Greywater system captures water but some risk of contamination through cross-connections</t>
  </si>
  <si>
    <t xml:space="preserve">No reminders or training in place </t>
  </si>
  <si>
    <t>Reminders and training in place and PPE is used rationally</t>
  </si>
  <si>
    <t xml:space="preserve">Some reminders or training in place but more could be done to reduce PPE use </t>
  </si>
  <si>
    <t>Efforts are made to maintain overall appearance of facility which is tidy, free from litter and well kept</t>
  </si>
  <si>
    <t xml:space="preserve">Some efforts made to matain appearance of facility but more could be done. </t>
  </si>
  <si>
    <t xml:space="preserve">No effort made to maintain apperance of facility </t>
  </si>
  <si>
    <t>Main water supply system has been functional for the past 3 months with no major breakdowns</t>
  </si>
  <si>
    <t>Additional improved water source(s) are identified, and available, and can be accessed (and adequately treated if necessary) in case the main source is no longer functioning/available</t>
  </si>
  <si>
    <t>The facility has tanks to store water in case of disruption to the main supply, and water storage tanks are protected (e.g. from climate-related extreme weather events) and adequately managed (e.g. inspected, cleaned/disinfected regularly), and are sufficient to meet the needs of the facility for 2 days</t>
  </si>
  <si>
    <t xml:space="preserve">[Where chlorine disinfection takes place]
Drinking water has appropriate free chlorine residual (≥0.2 mg/L or ≥0.5 mg/L in emergencies) </t>
  </si>
  <si>
    <t>Water supply poses low or no risk to public health, as measured by the absence of E. coli per 100 mL and/or as measured by the sanitary inspection risk score.</t>
  </si>
  <si>
    <t>A drinking water station with safe drinking water is available and functioning at all times in main waiting areas and/or entrance to each ward and in all rooms where patients stay overnight or receive care</t>
  </si>
  <si>
    <t xml:space="preserve">Piped water is treated and regulated with safe water management by municipal authorities or water is regularly treated on-site
</t>
  </si>
  <si>
    <r>
      <rPr>
        <i/>
        <sz val="11"/>
        <color rgb="FF000000"/>
        <rFont val="Arial"/>
        <family val="2"/>
      </rPr>
      <t xml:space="preserve">[Facilities with in-patient services]
</t>
    </r>
    <r>
      <rPr>
        <sz val="11"/>
        <color rgb="FF000000"/>
        <rFont val="Arial"/>
        <family val="2"/>
      </rPr>
      <t>At least one shower or bathing area is available per 40 inpatients or per ward (whichever is lower) and is functioning and accessible</t>
    </r>
  </si>
  <si>
    <t>A functional shower or space for women that is private and lockable is available in the labour and delivery area</t>
  </si>
  <si>
    <t xml:space="preserve">At least one improved toilet is available for staff, and toilet(s) is clearly separated or labelled </t>
  </si>
  <si>
    <t xml:space="preserve">All toilets have a functioning handwashing station within 5 metres </t>
  </si>
  <si>
    <t>Improved toilets are clearly separated/labelled for male, female or gender-netural and provide privacy (i.e. single stall/room) if gender-neutral</t>
  </si>
  <si>
    <t xml:space="preserve">At least one usable improved toilet meets menstrual hygiene management needs </t>
  </si>
  <si>
    <t>Faecal sludge from the container is periodically emptied without spills by trained personnel with appropriate protective equipment and either a) removed off-site to treatment or b) safely disposed of by burying onsite
[Not applicable for pits that are covered and closed when full. Go to S_10a]</t>
  </si>
  <si>
    <t>A stormwater (i.e. rainwater) and greywater drainage system is in place that diverts water away from the facility into a safe drainage or leach field area</t>
  </si>
  <si>
    <t xml:space="preserve">Greywater and/or stormwater is captured and reused for washing, cleaning, watering plants and toilet flushing </t>
  </si>
  <si>
    <t xml:space="preserve">Functional waste collection containers are available in close proximity to all waste generation points for non-infectious (general) waste, infectious waste and sharps waste 
</t>
  </si>
  <si>
    <r>
      <t>Appropriate protective</t>
    </r>
    <r>
      <rPr>
        <sz val="11"/>
        <rFont val="Arial"/>
        <family val="2"/>
      </rPr>
      <t xml:space="preserve"> equipment and resources to perform hand hygiene</t>
    </r>
    <r>
      <rPr>
        <sz val="11"/>
        <color rgb="FF000000"/>
        <rFont val="Arial"/>
        <family val="2"/>
      </rPr>
      <t xml:space="preserve"> are available for all staff responsible for handling waste, and in charge of waste treatment and disposal </t>
    </r>
  </si>
  <si>
    <t>Reminders and training are in place to promote and monitor rational use of personal protective equipment (PPE) (e.g. gloves only used when indicated)</t>
  </si>
  <si>
    <t>Overuse and misuse of PPE can contribute to spread of potentially pathogenic organisms, especially in the absence of hand hygiene. Preventing and reducing the amount of waste generated, through safe and rational use of PPE, is one of the most effective ways to manage and reduce human and environmental impacts. Sending waste to landfill should be a last resort. 
Refer to the glove pyramid: https://www.who.int/gpsc/5may/Glove_Use_Information_Leaflet.pdf</t>
  </si>
  <si>
    <t xml:space="preserve">Strategies to reduce the quantity of waste generated are employed throughout the facility, including procuring items using less packaging and more sustainable packaging </t>
  </si>
  <si>
    <r>
      <rPr>
        <i/>
        <sz val="11"/>
        <color rgb="FF000000"/>
        <rFont val="Arial"/>
        <family val="2"/>
      </rPr>
      <t xml:space="preserve">[Not applicable if no local recycling available] 
</t>
    </r>
    <r>
      <rPr>
        <sz val="11"/>
        <color rgb="FF000000"/>
        <rFont val="Arial"/>
        <family val="2"/>
      </rPr>
      <t xml:space="preserve">Recyclable non-hazardous waste is segregated and sent to municipal recycling plants
</t>
    </r>
  </si>
  <si>
    <t xml:space="preserve">A dedicated waste storage area is available that is fenced and secure, and of sufficient capacity, where sharps, infectious and non-infectious waste are stored separately </t>
  </si>
  <si>
    <t xml:space="preserve">Waste treatment technology (incinerator or alternative treatment technology) for the treatment of infectious and sharps waste is built to the appropriate standards, well-maintained, functional and of a sufficient capacity for waste generated </t>
  </si>
  <si>
    <r>
      <rPr>
        <i/>
        <sz val="11"/>
        <color rgb="FF000000"/>
        <rFont val="Arial"/>
        <family val="2"/>
      </rPr>
      <t xml:space="preserve">[Where there is a risk of flooding]
</t>
    </r>
    <r>
      <rPr>
        <sz val="11"/>
        <color rgb="FF000000"/>
        <rFont val="Arial"/>
        <family val="2"/>
      </rPr>
      <t>Waste pits are built to withstand climate-related events and emergencies (e.g. flooding) and/or a backup waste storage site is available</t>
    </r>
  </si>
  <si>
    <r>
      <rPr>
        <i/>
        <sz val="11"/>
        <color rgb="FF000000"/>
        <rFont val="Arial"/>
        <family val="2"/>
      </rPr>
      <t>[Where births occur]</t>
    </r>
    <r>
      <rPr>
        <sz val="11"/>
        <color rgb="FF000000"/>
        <rFont val="Arial"/>
        <family val="2"/>
      </rPr>
      <t xml:space="preserve">
Anatomical/pathological waste is put in a dedicated pathological waste pit, burned in a crematory or buried in a cemetery</t>
    </r>
  </si>
  <si>
    <t>Pharmaceutical waste is treated and disposed of safely, either at a centrally managed safe treatment and disposal facility (i.e. off-site), by sending back to the manufacturer, or by incineration by industries using high-temperature kilns</t>
  </si>
  <si>
    <t xml:space="preserve">A member of staff is adequately trained for management and oversight of health care waste and carries out their duties to the appropriate professional standards </t>
  </si>
  <si>
    <t xml:space="preserve">Staff who handle or dispose of waste and health care workers are vaccinated against hepatitis B (and have any other recommended vaccinations, according to national guidelines) </t>
  </si>
  <si>
    <t>Functioning hand hygiene stations are available in all waiting areas and other public areas, and in the waste disposal area</t>
  </si>
  <si>
    <t xml:space="preserve">Hand hygiene compliance activities are undertaken regularly (at least annually)
</t>
  </si>
  <si>
    <t>A clear and detailed facility (or ward) cleaning policy or protocol is clearly displayed, which is implemented and monitored</t>
  </si>
  <si>
    <t xml:space="preserve">A record of cleaning is available for patient care areas, general wards or the whole facility and is signed by the relevant cleaner each day
</t>
  </si>
  <si>
    <t xml:space="preserve">Toilets are cleaned at least once each day, and a record of cleaning is signed by the cleaners and displayed visibly </t>
  </si>
  <si>
    <t>The required number of cleaning staff or staff with cleaning responsibilities are available in the ward/facility every day or when cleaning is needed and have time dedicated to performing cleaning activities</t>
  </si>
  <si>
    <t>Policies and practices to improve the occupational safety of cleaners and health care waste technicians are available and implemented</t>
  </si>
  <si>
    <t xml:space="preserve">Appropriate and well-maintained materials (e.g detergent, mops, buckets) for cleaning for a range of different areas and surfaces are available and sufficient </t>
  </si>
  <si>
    <r>
      <rPr>
        <i/>
        <sz val="11"/>
        <color rgb="FF000000"/>
        <rFont val="Arial"/>
        <family val="2"/>
      </rPr>
      <t xml:space="preserve">[If patient load increases]
</t>
    </r>
    <r>
      <rPr>
        <sz val="11"/>
        <color rgb="FF000000"/>
        <rFont val="Arial"/>
        <family val="2"/>
      </rPr>
      <t xml:space="preserve">Extra staff (e.g. a roster) and additional cleaning supplies are available to be deployed in the facility if patient load increases </t>
    </r>
  </si>
  <si>
    <t>Laundry facilities are clean, well-maintained and able to meet demand (e.g. to wash linen from patient beds between each patient)</t>
  </si>
  <si>
    <r>
      <rPr>
        <i/>
        <sz val="11"/>
        <color rgb="FF000000"/>
        <rFont val="Arial"/>
        <family val="2"/>
      </rPr>
      <t xml:space="preserve">[Hospital only]
</t>
    </r>
    <r>
      <rPr>
        <sz val="11"/>
        <color rgb="FF000000"/>
        <rFont val="Arial"/>
        <family val="2"/>
      </rPr>
      <t>Kitchen stores and prepared food are protected from flies, other insects and rats</t>
    </r>
  </si>
  <si>
    <t xml:space="preserve">Facility has a functional and well-maintained electricity source (e.g. electricity grid, solar) </t>
  </si>
  <si>
    <t>Energy is sufficient for all electrical needs of the facility, including for lighting and stand-alone devices (e.g. Expanded Programme on Immunization cold chain)</t>
  </si>
  <si>
    <t>A functional backup source of energy (e.g. generator with adequate fuel), exists if the main source fails</t>
  </si>
  <si>
    <t>Sufficient functioning environmental ventilation (natural or mechanical) is available in patient care areas</t>
  </si>
  <si>
    <t>Sustainable procurement (using a life cycle approach) is applied throughout the facility</t>
  </si>
  <si>
    <t>General waste bins are available in all public areas, litter is regularly removed from the interior and exterior of the facility, and efforts are made to improve and maintain the aesthetic appearance of the facility through painting, landscaping (plants) and ensuring that all equipment and other items are safely stored</t>
  </si>
  <si>
    <r>
      <t>Facility has a dedicated WASH fo</t>
    </r>
    <r>
      <rPr>
        <sz val="11"/>
        <rFont val="Arial"/>
        <family val="2"/>
      </rPr>
      <t>cal person or engineer working to an approved programme of work, with senior leadership support</t>
    </r>
  </si>
  <si>
    <t>Women's, disability and indigenous groups, and other specific users and staff (e.g. nurses, midwives, cleaners) are consulted about WASH needs and technology designs, and these voices influence technology choice, placement and upkeep</t>
  </si>
  <si>
    <t>Staff are regularly (at least annually) appraised on their performance (e.g. on hand hygiene); high-performing staff are recognized and/or rewarded, and those who do not perform well are supported to improve</t>
  </si>
  <si>
    <t xml:space="preserve">A protocol and effective system are in place for ongoing operation and maintenance of infrastructure and procurement of necessary supplies for operation and maintenance </t>
  </si>
  <si>
    <t>A facility-wide patient safety policy/charter for improving quality of care is written, up to date and operational</t>
  </si>
  <si>
    <t>An emergency preparedness and response plan is in place, budgeted for and updated regularly; staff undergo training and exercises to prepare for, respond to and recover from extreme weather-related events, especially those where climate change is a contributing factor</t>
  </si>
  <si>
    <t>Regular (at least every three months) ward-based audits are undertaken to assess the availability of hand rub, soap, single-use towels and other hand hygiene resources</t>
  </si>
  <si>
    <t>Functional burial pit, fenced waste dump or municipal pick-up available for disposal of non-infectious (non-hazardous/general) waste</t>
  </si>
  <si>
    <t xml:space="preserve">Availability </t>
  </si>
  <si>
    <t xml:space="preserve">Minor typos fixed </t>
  </si>
  <si>
    <t xml:space="preserve">H_5: Frequency of audit changed from annual to every 3 months. </t>
  </si>
  <si>
    <r>
      <rPr>
        <b/>
        <sz val="11"/>
        <color rgb="FFFF0000"/>
        <rFont val="Calibri"/>
        <family val="2"/>
        <scheme val="minor"/>
      </rPr>
      <t xml:space="preserve">New features 
</t>
    </r>
    <r>
      <rPr>
        <b/>
        <sz val="11"/>
        <color theme="1"/>
        <rFont val="Calibri"/>
        <family val="2"/>
        <scheme val="minor"/>
      </rPr>
      <t xml:space="preserve">"Summary Tables". </t>
    </r>
    <r>
      <rPr>
        <sz val="11"/>
        <color theme="1"/>
        <rFont val="Calibri"/>
        <family val="2"/>
        <scheme val="minor"/>
      </rPr>
      <t xml:space="preserve">This tab summarises the overall WASH FIT score, scores for each domain, and will also calculate the JMP service ladders. </t>
    </r>
    <r>
      <rPr>
        <b/>
        <sz val="11"/>
        <color theme="1"/>
        <rFont val="Calibri"/>
        <family val="2"/>
        <scheme val="minor"/>
      </rPr>
      <t xml:space="preserve"> </t>
    </r>
    <r>
      <rPr>
        <sz val="11"/>
        <color theme="1"/>
        <rFont val="Calibri"/>
        <family val="2"/>
        <scheme val="minor"/>
      </rPr>
      <t xml:space="preserve">As more indicators are assessed, it will update automatically. </t>
    </r>
    <r>
      <rPr>
        <b/>
        <sz val="11"/>
        <color theme="1"/>
        <rFont val="Calibri"/>
        <family val="2"/>
        <scheme val="minor"/>
      </rPr>
      <t xml:space="preserve">
"Steps 3-5"</t>
    </r>
    <r>
      <rPr>
        <sz val="11"/>
        <color theme="1"/>
        <rFont val="Calibri"/>
        <family val="2"/>
        <scheme val="minor"/>
      </rPr>
      <t xml:space="preserve"> This sheet includes the tools to support steps 3-5 of the WASH FIT cycle (risk assessment, improvement plan and monitoring &amp; review). 
</t>
    </r>
    <r>
      <rPr>
        <b/>
        <sz val="11"/>
        <color theme="1"/>
        <rFont val="Calibri"/>
        <family val="2"/>
        <scheme val="minor"/>
      </rPr>
      <t xml:space="preserve">Domains 1-7:
</t>
    </r>
    <r>
      <rPr>
        <sz val="11"/>
        <color theme="1"/>
        <rFont val="Calibri"/>
        <family val="2"/>
        <scheme val="minor"/>
      </rPr>
      <t xml:space="preserve">- Updated method of calculating scores for each domain (ref to the bottom of Column H under domains 1-7). Note, these are the same as are found in the Summary Tables tab. 
- % completeness: the top of each domain shows how much of the assessment has been filled in. This number will update automatically as more indicators are filled in. 
</t>
    </r>
  </si>
  <si>
    <t>Stormwater management</t>
  </si>
  <si>
    <r>
      <t xml:space="preserve">Wastewater management  
</t>
    </r>
    <r>
      <rPr>
        <i/>
        <sz val="11"/>
        <rFont val="Arial"/>
        <family val="2"/>
      </rPr>
      <t xml:space="preserve">
Answer either S_10a or S_10b</t>
    </r>
  </si>
  <si>
    <t xml:space="preserve">Well designed and well managed faecal sludge treatment plants, with publicly available operation records, are used and meet performance standards </t>
  </si>
  <si>
    <r>
      <t xml:space="preserve">Wastewater management 
</t>
    </r>
    <r>
      <rPr>
        <i/>
        <sz val="11"/>
        <rFont val="Arial"/>
        <family val="2"/>
      </rPr>
      <t>Answer either S_9a or S_9b</t>
    </r>
  </si>
  <si>
    <t xml:space="preserve">Faecal sludge is fully contained for later emptying and treatment off-site or fully contained and treated in situ. 
Liquid effluent is either fully stored or drains to the ground from the bottom of the container, or via a leach field, soak pit or closed drains, or safely stored. </t>
  </si>
  <si>
    <t>[Only if there is a greywater system] 
Greywater from sinks and laundry facilities is safely captured and directed to sewer, leach field, soak pit or closed drains without any cross-connections with drinking water supply.</t>
  </si>
  <si>
    <t>Well designed and well managed waste water treatment plant, with publicly avilable operation records, provides at least secondary treatment and meets performance standards</t>
  </si>
  <si>
    <t>WASH FIT Assessment Tool
Updated 27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</si>
</sst>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General;General;;@"/>
    <numFmt numFmtId="165" formatCode="&quot;Assessment Completeness (Total): &quot;0%"/>
    <numFmt numFmtId="166" formatCode="&quot;Assessment Completeness (Sanitation): &quot;0%"/>
    <numFmt numFmtId="167" formatCode="&quot;Assessment Completeness (Health care waste): &quot;0%"/>
    <numFmt numFmtId="168" formatCode="&quot;Assessment Completeness (Hand hygiene): &quot;0%"/>
    <numFmt numFmtId="169" formatCode="&quot;Assessment Completeness (Environmental cleaning): &quot;0%"/>
    <numFmt numFmtId="170" formatCode="&quot;Assessment Completeness (Energy &amp; environment): &quot;0%"/>
    <numFmt numFmtId="171" formatCode="&quot;Assessment Completeness (Management &amp; workforce): &quot;0%"/>
    <numFmt numFmtId="172" formatCode="&quot;Assessment Completeness (Water): &quot;0%"/>
  </numFmts>
  <fonts count="41"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color rgb="FF000000"/>
      <name val="Arial"/>
      <family val="2"/>
    </font>
    <font>
      <sz val="11"/>
      <color indexed="8"/>
      <name val="Arial"/>
      <family val="2"/>
    </font>
    <font>
      <sz val="11"/>
      <name val="Arial"/>
      <family val="2"/>
    </font>
    <font>
      <i/>
      <sz val="11"/>
      <color theme="1"/>
      <name val="Arial"/>
      <family val="2"/>
    </font>
    <font>
      <sz val="11"/>
      <color rgb="FFFF0000"/>
      <name val="Arial"/>
      <family val="2"/>
    </font>
    <font>
      <sz val="11"/>
      <color theme="4"/>
      <name val="Arial"/>
      <family val="2"/>
    </font>
    <font>
      <u/>
      <sz val="11"/>
      <color rgb="FF000000"/>
      <name val="Arial"/>
      <family val="2"/>
    </font>
    <font>
      <sz val="10"/>
      <color theme="1"/>
      <name val="Arial"/>
      <family val="2"/>
    </font>
    <font>
      <u/>
      <sz val="11"/>
      <color theme="10"/>
      <name val="Calibri"/>
      <family val="2"/>
      <scheme val="minor"/>
    </font>
    <font>
      <b/>
      <sz val="11"/>
      <name val="Arial"/>
      <family val="2"/>
    </font>
    <font>
      <sz val="11"/>
      <name val="Calibri"/>
      <family val="2"/>
      <scheme val="minor"/>
    </font>
    <font>
      <i/>
      <sz val="11"/>
      <color rgb="FF000000"/>
      <name val="Arial"/>
      <family val="2"/>
    </font>
    <font>
      <b/>
      <sz val="11"/>
      <color theme="1"/>
      <name val="Calibri"/>
      <family val="2"/>
      <scheme val="minor"/>
    </font>
    <font>
      <b/>
      <sz val="12"/>
      <color theme="1"/>
      <name val="Arial"/>
      <family val="2"/>
    </font>
    <font>
      <i/>
      <sz val="11"/>
      <color theme="1"/>
      <name val="Calibri"/>
      <family val="2"/>
      <scheme val="minor"/>
    </font>
    <font>
      <sz val="7"/>
      <color theme="1"/>
      <name val="Times New Roman"/>
      <family val="1"/>
    </font>
    <font>
      <b/>
      <sz val="16"/>
      <color theme="4"/>
      <name val="Arial"/>
      <family val="2"/>
    </font>
    <font>
      <sz val="11"/>
      <color theme="4"/>
      <name val="Calibri"/>
      <family val="2"/>
      <scheme val="minor"/>
    </font>
    <font>
      <b/>
      <i/>
      <u/>
      <sz val="11"/>
      <color theme="1"/>
      <name val="Arial"/>
      <family val="2"/>
    </font>
    <font>
      <i/>
      <sz val="11"/>
      <name val="Arial"/>
      <family val="2"/>
    </font>
    <font>
      <sz val="8"/>
      <name val="Calibri"/>
      <family val="2"/>
      <scheme val="minor"/>
    </font>
    <font>
      <b/>
      <sz val="11"/>
      <color theme="0" tint="-0.34998626667073579"/>
      <name val="Arial"/>
      <family val="2"/>
    </font>
    <font>
      <sz val="9"/>
      <color rgb="FF000000"/>
      <name val="Arial"/>
      <family val="2"/>
    </font>
    <font>
      <sz val="9"/>
      <color theme="1"/>
      <name val="Calibri"/>
      <family val="2"/>
      <scheme val="minor"/>
    </font>
    <font>
      <sz val="9"/>
      <color theme="1"/>
      <name val="Arial"/>
      <family val="2"/>
    </font>
    <font>
      <b/>
      <sz val="9"/>
      <color theme="1"/>
      <name val="Arial"/>
      <family val="2"/>
    </font>
    <font>
      <b/>
      <sz val="9"/>
      <color theme="0" tint="-0.34998626667073579"/>
      <name val="Arial"/>
      <family val="2"/>
    </font>
    <font>
      <sz val="11"/>
      <color theme="1"/>
      <name val="Calibri"/>
      <family val="2"/>
      <scheme val="minor"/>
    </font>
    <font>
      <b/>
      <sz val="16"/>
      <name val="Arial"/>
      <family val="2"/>
    </font>
    <font>
      <b/>
      <sz val="16"/>
      <color rgb="FF000000"/>
      <name val="Arial"/>
      <family val="2"/>
    </font>
    <font>
      <sz val="9"/>
      <name val="Arial"/>
      <family val="2"/>
    </font>
    <font>
      <b/>
      <sz val="14"/>
      <color theme="1"/>
      <name val="Calibri"/>
      <family val="2"/>
      <scheme val="minor"/>
    </font>
    <font>
      <b/>
      <sz val="14"/>
      <color theme="1"/>
      <name val="Calibri"/>
      <family val="2"/>
    </font>
    <font>
      <b/>
      <sz val="11"/>
      <color rgb="FF7030A0"/>
      <name val="Arial"/>
      <family val="2"/>
    </font>
    <font>
      <sz val="11"/>
      <color rgb="FFFF0000"/>
      <name val="Calibri"/>
      <family val="2"/>
      <scheme val="minor"/>
    </font>
    <font>
      <b/>
      <u/>
      <sz val="11"/>
      <color theme="1"/>
      <name val="Calibri"/>
      <family val="2"/>
      <scheme val="minor"/>
    </font>
    <font>
      <b/>
      <sz val="11"/>
      <color rgb="FFFF0000"/>
      <name val="Calibri"/>
      <family val="2"/>
      <scheme val="minor"/>
    </font>
  </fonts>
  <fills count="23">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9999"/>
        <bgColor indexed="64"/>
      </patternFill>
    </fill>
    <fill>
      <patternFill patternType="solid">
        <fgColor theme="8" tint="0.79998168889431442"/>
        <bgColor indexed="64"/>
      </patternFill>
    </fill>
    <fill>
      <patternFill patternType="solid">
        <fgColor rgb="FFFFCCCC"/>
        <bgColor indexed="64"/>
      </patternFill>
    </fill>
    <fill>
      <patternFill patternType="solid">
        <fgColor theme="0"/>
        <bgColor indexed="64"/>
      </patternFill>
    </fill>
    <fill>
      <patternFill patternType="solid">
        <fgColor theme="0" tint="-0.14999847407452621"/>
        <bgColor indexed="64"/>
      </patternFill>
    </fill>
    <fill>
      <patternFill patternType="solid">
        <fgColor rgb="FFFF99CC"/>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CCCCFF"/>
        <bgColor indexed="64"/>
      </patternFill>
    </fill>
    <fill>
      <patternFill patternType="solid">
        <fgColor rgb="FF9966FF"/>
        <bgColor indexed="64"/>
      </patternFill>
    </fill>
    <fill>
      <patternFill patternType="solid">
        <fgColor rgb="FF00B8EC"/>
        <bgColor indexed="64"/>
      </patternFill>
    </fill>
    <fill>
      <patternFill patternType="solid">
        <fgColor rgb="FF51B453"/>
        <bgColor indexed="64"/>
      </patternFill>
    </fill>
    <fill>
      <patternFill patternType="solid">
        <fgColor rgb="FFEF414A"/>
        <bgColor indexed="64"/>
      </patternFill>
    </fill>
    <fill>
      <patternFill patternType="solid">
        <fgColor rgb="FFAB47BC"/>
        <bgColor indexed="64"/>
      </patternFill>
    </fill>
    <fill>
      <patternFill patternType="solid">
        <fgColor rgb="FFEF5BA1"/>
        <bgColor indexed="64"/>
      </patternFill>
    </fill>
    <fill>
      <patternFill patternType="solid">
        <fgColor rgb="FFFFC000"/>
        <bgColor indexed="64"/>
      </patternFill>
    </fill>
    <fill>
      <patternFill patternType="solid">
        <fgColor theme="0" tint="-0.249977111117893"/>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ck">
        <color rgb="FF92D050"/>
      </right>
      <top/>
      <bottom/>
      <diagonal/>
    </border>
    <border>
      <left/>
      <right style="thin">
        <color auto="1"/>
      </right>
      <top style="thin">
        <color auto="1"/>
      </top>
      <bottom/>
      <diagonal/>
    </border>
    <border>
      <left/>
      <right style="thick">
        <color rgb="FF92D050"/>
      </right>
      <top/>
      <bottom style="thin">
        <color auto="1"/>
      </bottom>
      <diagonal/>
    </border>
    <border>
      <left style="thin">
        <color auto="1"/>
      </left>
      <right style="thick">
        <color rgb="FF92D050"/>
      </right>
      <top style="thin">
        <color auto="1"/>
      </top>
      <bottom style="thin">
        <color auto="1"/>
      </bottom>
      <diagonal/>
    </border>
    <border>
      <left style="thin">
        <color auto="1"/>
      </left>
      <right style="thick">
        <color rgb="FF92D050"/>
      </right>
      <top style="thin">
        <color auto="1"/>
      </top>
      <bottom/>
      <diagonal/>
    </border>
    <border>
      <left/>
      <right style="thick">
        <color rgb="FFFF99CC"/>
      </right>
      <top/>
      <bottom/>
      <diagonal/>
    </border>
    <border>
      <left style="thin">
        <color auto="1"/>
      </left>
      <right style="thick">
        <color rgb="FFFF99CC"/>
      </right>
      <top style="thin">
        <color auto="1"/>
      </top>
      <bottom style="thin">
        <color auto="1"/>
      </bottom>
      <diagonal/>
    </border>
    <border>
      <left style="thin">
        <color auto="1"/>
      </left>
      <right style="thick">
        <color rgb="FFFF99CC"/>
      </right>
      <top style="thin">
        <color auto="1"/>
      </top>
      <bottom/>
      <diagonal/>
    </border>
    <border>
      <left/>
      <right style="thick">
        <color rgb="FFCCCCFF"/>
      </right>
      <top style="thin">
        <color auto="1"/>
      </top>
      <bottom style="thin">
        <color auto="1"/>
      </bottom>
      <diagonal/>
    </border>
    <border>
      <left style="thin">
        <color auto="1"/>
      </left>
      <right style="thick">
        <color rgb="FFCCCCFF"/>
      </right>
      <top style="thin">
        <color auto="1"/>
      </top>
      <bottom style="thin">
        <color auto="1"/>
      </bottom>
      <diagonal/>
    </border>
    <border>
      <left style="thin">
        <color auto="1"/>
      </left>
      <right style="thick">
        <color rgb="FFCCCCFF"/>
      </right>
      <top style="thin">
        <color auto="1"/>
      </top>
      <bottom/>
      <diagonal/>
    </border>
    <border>
      <left/>
      <right style="thick">
        <color rgb="FFCCCCFF"/>
      </right>
      <top/>
      <bottom/>
      <diagonal/>
    </border>
    <border>
      <left/>
      <right style="thick">
        <color theme="7" tint="0.79998168889431442"/>
      </right>
      <top/>
      <bottom/>
      <diagonal/>
    </border>
    <border>
      <left style="thin">
        <color auto="1"/>
      </left>
      <right style="thick">
        <color theme="7" tint="0.79998168889431442"/>
      </right>
      <top style="thin">
        <color auto="1"/>
      </top>
      <bottom style="thin">
        <color auto="1"/>
      </bottom>
      <diagonal/>
    </border>
    <border>
      <left style="thin">
        <color auto="1"/>
      </left>
      <right style="thick">
        <color theme="7" tint="0.79998168889431442"/>
      </right>
      <top style="thin">
        <color auto="1"/>
      </top>
      <bottom/>
      <diagonal/>
    </border>
    <border>
      <left style="thin">
        <color auto="1"/>
      </left>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s>
  <cellStyleXfs count="3">
    <xf numFmtId="0" fontId="0" fillId="0" borderId="0"/>
    <xf numFmtId="0" fontId="12" fillId="0" borderId="0" applyNumberFormat="0" applyFill="0" applyBorder="0" applyAlignment="0" applyProtection="0"/>
    <xf numFmtId="9" fontId="31" fillId="0" borderId="0" applyFont="0" applyFill="0" applyBorder="0" applyAlignment="0" applyProtection="0"/>
  </cellStyleXfs>
  <cellXfs count="265">
    <xf numFmtId="0" fontId="0" fillId="0" borderId="0" xfId="0"/>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2" fillId="0" borderId="1" xfId="0" applyFont="1" applyFill="1" applyBorder="1" applyAlignment="1">
      <alignment horizontal="left" vertical="top"/>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3" borderId="1" xfId="0" applyFont="1" applyFill="1" applyBorder="1" applyAlignment="1">
      <alignment horizontal="left" vertical="top"/>
    </xf>
    <xf numFmtId="0" fontId="2" fillId="3" borderId="1" xfId="0" applyFont="1" applyFill="1" applyBorder="1" applyAlignment="1">
      <alignment horizontal="left" vertical="top" wrapText="1"/>
    </xf>
    <xf numFmtId="0" fontId="1" fillId="5" borderId="1" xfId="0" applyFont="1" applyFill="1" applyBorder="1" applyAlignment="1">
      <alignment horizontal="left" vertical="top"/>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5" borderId="1" xfId="0" applyFont="1" applyFill="1" applyBorder="1" applyAlignment="1">
      <alignment vertical="top" wrapText="1"/>
    </xf>
    <xf numFmtId="0" fontId="0" fillId="0" borderId="0" xfId="0" applyBorder="1"/>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6" fillId="2" borderId="1" xfId="0" applyFont="1" applyFill="1" applyBorder="1" applyAlignment="1">
      <alignment horizontal="left" vertical="top" wrapText="1"/>
    </xf>
    <xf numFmtId="0" fontId="9" fillId="0" borderId="1" xfId="0" applyFont="1" applyFill="1" applyBorder="1" applyAlignment="1">
      <alignment horizontal="left" vertical="top"/>
    </xf>
    <xf numFmtId="0" fontId="6" fillId="5" borderId="1" xfId="0" applyFont="1" applyFill="1" applyBorder="1" applyAlignment="1">
      <alignment horizontal="left" vertical="top" wrapText="1"/>
    </xf>
    <xf numFmtId="0" fontId="1" fillId="6" borderId="1" xfId="0" applyFont="1" applyFill="1" applyBorder="1" applyAlignment="1">
      <alignment horizontal="left" vertical="top"/>
    </xf>
    <xf numFmtId="0" fontId="4" fillId="6"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applyAlignment="1">
      <alignment wrapText="1"/>
    </xf>
    <xf numFmtId="0" fontId="11" fillId="3"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12" fillId="0" borderId="1" xfId="1" applyFill="1" applyBorder="1" applyAlignment="1">
      <alignment horizontal="left" vertical="top" wrapText="1"/>
    </xf>
    <xf numFmtId="0" fontId="6" fillId="3" borderId="1" xfId="0" applyFont="1" applyFill="1" applyBorder="1" applyAlignment="1">
      <alignment horizontal="left" vertical="top"/>
    </xf>
    <xf numFmtId="0" fontId="6" fillId="3"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0" fillId="0" borderId="0" xfId="0" applyFill="1"/>
    <xf numFmtId="0" fontId="6" fillId="0" borderId="1" xfId="0" applyFont="1" applyFill="1" applyBorder="1" applyAlignment="1">
      <alignment horizontal="left" vertical="top"/>
    </xf>
    <xf numFmtId="0" fontId="3" fillId="7"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6" borderId="1" xfId="0" applyFont="1" applyFill="1" applyBorder="1" applyAlignment="1">
      <alignment horizontal="left" vertical="top"/>
    </xf>
    <xf numFmtId="0" fontId="3" fillId="6"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16" fillId="0" borderId="0" xfId="0" applyFont="1"/>
    <xf numFmtId="0" fontId="0" fillId="0" borderId="0" xfId="0" applyFill="1" applyBorder="1"/>
    <xf numFmtId="0" fontId="0" fillId="0" borderId="0" xfId="0" applyAlignment="1">
      <alignment wrapText="1"/>
    </xf>
    <xf numFmtId="0" fontId="2" fillId="0" borderId="0" xfId="0" applyFont="1" applyFill="1" applyBorder="1" applyAlignment="1">
      <alignment horizontal="left" vertical="top"/>
    </xf>
    <xf numFmtId="0" fontId="14" fillId="0" borderId="0" xfId="0" applyFont="1" applyFill="1" applyBorder="1"/>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wrapText="1"/>
    </xf>
    <xf numFmtId="0" fontId="6" fillId="0" borderId="0" xfId="0" applyFont="1" applyFill="1" applyBorder="1" applyAlignment="1">
      <alignment horizontal="left" vertical="top"/>
    </xf>
    <xf numFmtId="0" fontId="1" fillId="0" borderId="0" xfId="0" applyFont="1" applyFill="1" applyBorder="1" applyAlignment="1">
      <alignment horizontal="left" vertical="top"/>
    </xf>
    <xf numFmtId="0" fontId="1" fillId="3" borderId="5" xfId="0" applyFont="1" applyFill="1" applyBorder="1" applyAlignment="1">
      <alignment horizontal="left" vertical="top"/>
    </xf>
    <xf numFmtId="0" fontId="6" fillId="3" borderId="5" xfId="0" applyFont="1" applyFill="1" applyBorder="1" applyAlignment="1">
      <alignment horizontal="left" vertical="top" wrapText="1"/>
    </xf>
    <xf numFmtId="0" fontId="4" fillId="3" borderId="5" xfId="0" applyFont="1" applyFill="1" applyBorder="1" applyAlignment="1">
      <alignment horizontal="left" vertical="top" wrapText="1"/>
    </xf>
    <xf numFmtId="0" fontId="0" fillId="0" borderId="1" xfId="0" applyBorder="1"/>
    <xf numFmtId="0" fontId="14" fillId="0" borderId="1" xfId="0" applyFont="1" applyBorder="1"/>
    <xf numFmtId="0" fontId="4" fillId="5" borderId="1" xfId="0" applyFont="1" applyFill="1" applyBorder="1" applyAlignment="1">
      <alignment vertical="top" wrapText="1"/>
    </xf>
    <xf numFmtId="0" fontId="15" fillId="8" borderId="1" xfId="0" applyFont="1" applyFill="1" applyBorder="1" applyAlignment="1">
      <alignment horizontal="left" vertical="top" wrapText="1"/>
    </xf>
    <xf numFmtId="0" fontId="4" fillId="8" borderId="1" xfId="0" applyFont="1" applyFill="1" applyBorder="1" applyAlignment="1">
      <alignment horizontal="left" vertical="top" wrapText="1"/>
    </xf>
    <xf numFmtId="0" fontId="1" fillId="9" borderId="1" xfId="0" applyFont="1" applyFill="1" applyBorder="1" applyAlignment="1">
      <alignment horizontal="left" vertical="top"/>
    </xf>
    <xf numFmtId="0" fontId="2" fillId="9" borderId="1" xfId="0" applyFont="1" applyFill="1" applyBorder="1" applyAlignment="1">
      <alignment horizontal="left" vertical="top" wrapText="1"/>
    </xf>
    <xf numFmtId="0" fontId="2" fillId="9" borderId="1" xfId="0" applyFont="1" applyFill="1" applyBorder="1" applyAlignment="1">
      <alignment horizontal="left" vertical="top"/>
    </xf>
    <xf numFmtId="0" fontId="4" fillId="9" borderId="1" xfId="0" applyFont="1" applyFill="1" applyBorder="1" applyAlignment="1">
      <alignment horizontal="left" vertical="top" wrapText="1"/>
    </xf>
    <xf numFmtId="0" fontId="6" fillId="9"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11" borderId="1" xfId="0" applyFont="1" applyFill="1" applyBorder="1" applyAlignment="1">
      <alignment horizontal="left" vertical="top"/>
    </xf>
    <xf numFmtId="0" fontId="4" fillId="11" borderId="1" xfId="0" applyFont="1" applyFill="1" applyBorder="1" applyAlignment="1">
      <alignment horizontal="left" vertical="top" wrapText="1"/>
    </xf>
    <xf numFmtId="0" fontId="6" fillId="11" borderId="1" xfId="0" applyFont="1" applyFill="1" applyBorder="1" applyAlignment="1">
      <alignment horizontal="left" vertical="top" wrapText="1"/>
    </xf>
    <xf numFmtId="0" fontId="6" fillId="11" borderId="2" xfId="0" applyFont="1" applyFill="1" applyBorder="1" applyAlignment="1">
      <alignment horizontal="left" vertical="top" wrapText="1"/>
    </xf>
    <xf numFmtId="0" fontId="2" fillId="11" borderId="1" xfId="0" applyFont="1" applyFill="1" applyBorder="1" applyAlignment="1">
      <alignment horizontal="left" vertical="top" wrapText="1"/>
    </xf>
    <xf numFmtId="0" fontId="2" fillId="11" borderId="1" xfId="0" applyFont="1" applyFill="1" applyBorder="1" applyAlignment="1">
      <alignment horizontal="left" vertical="top"/>
    </xf>
    <xf numFmtId="0" fontId="6" fillId="5" borderId="1" xfId="0" applyFont="1" applyFill="1" applyBorder="1" applyAlignment="1">
      <alignment vertical="top" wrapText="1"/>
    </xf>
    <xf numFmtId="0" fontId="4" fillId="5" borderId="1" xfId="0" applyFont="1" applyFill="1" applyBorder="1" applyAlignment="1">
      <alignment horizontal="left" vertical="top" wrapText="1"/>
    </xf>
    <xf numFmtId="0" fontId="6" fillId="5" borderId="1" xfId="0" applyFont="1" applyFill="1" applyBorder="1" applyAlignment="1">
      <alignment horizontal="left" vertical="top"/>
    </xf>
    <xf numFmtId="0" fontId="2" fillId="0" borderId="3" xfId="0" applyFont="1" applyFill="1" applyBorder="1" applyAlignment="1">
      <alignment horizontal="left" vertical="top"/>
    </xf>
    <xf numFmtId="0" fontId="4" fillId="6" borderId="2" xfId="0" applyFont="1" applyFill="1" applyBorder="1" applyAlignment="1">
      <alignment vertical="top" wrapText="1"/>
    </xf>
    <xf numFmtId="0" fontId="4" fillId="5" borderId="1" xfId="0" applyFont="1" applyFill="1" applyBorder="1" applyAlignment="1">
      <alignment horizontal="left" vertical="top" wrapText="1"/>
    </xf>
    <xf numFmtId="0" fontId="1" fillId="0" borderId="4" xfId="0" applyFont="1" applyBorder="1" applyAlignment="1">
      <alignment horizontal="center" vertical="top"/>
    </xf>
    <xf numFmtId="0" fontId="25" fillId="0" borderId="1" xfId="0" applyFont="1" applyBorder="1" applyAlignment="1">
      <alignment horizontal="center"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0" xfId="0" applyFont="1" applyAlignment="1">
      <alignment horizontal="left" vertical="top"/>
    </xf>
    <xf numFmtId="0" fontId="1" fillId="0" borderId="6" xfId="0" applyFont="1" applyBorder="1" applyAlignment="1">
      <alignment horizontal="left" vertical="top" wrapText="1"/>
    </xf>
    <xf numFmtId="0" fontId="3" fillId="0" borderId="6" xfId="0" applyFont="1" applyBorder="1" applyAlignment="1">
      <alignment horizontal="left" vertical="top" wrapText="1"/>
    </xf>
    <xf numFmtId="0" fontId="2" fillId="0" borderId="6" xfId="0" applyFont="1" applyBorder="1" applyAlignment="1">
      <alignment horizontal="left" vertical="top"/>
    </xf>
    <xf numFmtId="0" fontId="2" fillId="0" borderId="10" xfId="0" applyFont="1" applyBorder="1" applyAlignment="1">
      <alignment horizontal="left" vertical="top"/>
    </xf>
    <xf numFmtId="0" fontId="1" fillId="0" borderId="12" xfId="0" applyFont="1" applyBorder="1" applyAlignment="1">
      <alignment horizontal="left" vertical="top" wrapText="1"/>
    </xf>
    <xf numFmtId="0" fontId="1" fillId="0" borderId="15" xfId="0" applyFont="1" applyBorder="1" applyAlignment="1">
      <alignment horizontal="center" vertical="top"/>
    </xf>
    <xf numFmtId="0" fontId="25" fillId="0" borderId="6" xfId="0" applyFont="1" applyBorder="1" applyAlignment="1">
      <alignment horizontal="center" vertical="top" wrapText="1"/>
    </xf>
    <xf numFmtId="0" fontId="1" fillId="0" borderId="18" xfId="0" applyFont="1" applyBorder="1" applyAlignment="1">
      <alignment horizontal="left" vertical="top" wrapText="1"/>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20" xfId="0" applyFont="1" applyBorder="1" applyAlignment="1">
      <alignment horizontal="left" vertical="top"/>
    </xf>
    <xf numFmtId="0" fontId="25" fillId="0" borderId="22" xfId="0" applyFont="1" applyBorder="1" applyAlignment="1">
      <alignment horizontal="center" vertical="top" wrapText="1"/>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21" xfId="0" applyFont="1" applyBorder="1" applyAlignment="1">
      <alignment horizontal="left" vertical="top"/>
    </xf>
    <xf numFmtId="0" fontId="25" fillId="0" borderId="5" xfId="0" applyFont="1" applyBorder="1" applyAlignment="1">
      <alignment horizontal="center" vertical="top" wrapText="1"/>
    </xf>
    <xf numFmtId="0" fontId="2" fillId="0" borderId="5" xfId="0" applyFont="1" applyBorder="1" applyAlignment="1">
      <alignment horizontal="left" vertical="top"/>
    </xf>
    <xf numFmtId="0" fontId="2" fillId="0" borderId="24" xfId="0" applyFont="1" applyBorder="1" applyAlignment="1">
      <alignment horizontal="left" vertical="top"/>
    </xf>
    <xf numFmtId="0" fontId="1" fillId="0" borderId="21" xfId="0" applyFont="1" applyBorder="1" applyAlignment="1">
      <alignment horizontal="left" vertical="top"/>
    </xf>
    <xf numFmtId="0" fontId="1" fillId="15" borderId="1" xfId="0" applyFont="1" applyFill="1" applyBorder="1" applyAlignment="1">
      <alignment horizontal="left" vertical="top"/>
    </xf>
    <xf numFmtId="0" fontId="2" fillId="15" borderId="1" xfId="0" applyFont="1" applyFill="1" applyBorder="1" applyAlignment="1">
      <alignment horizontal="left" vertical="top" wrapText="1"/>
    </xf>
    <xf numFmtId="0" fontId="6" fillId="15" borderId="1" xfId="0" applyFont="1" applyFill="1" applyBorder="1" applyAlignment="1">
      <alignment horizontal="left" vertical="top" wrapText="1"/>
    </xf>
    <xf numFmtId="0" fontId="7" fillId="15" borderId="1" xfId="0" applyFont="1" applyFill="1" applyBorder="1" applyAlignment="1">
      <alignment horizontal="left" vertical="top"/>
    </xf>
    <xf numFmtId="0" fontId="2" fillId="15" borderId="1" xfId="0" applyFont="1" applyFill="1" applyBorder="1" applyAlignment="1">
      <alignment horizontal="left" vertical="top"/>
    </xf>
    <xf numFmtId="0" fontId="3" fillId="15" borderId="1" xfId="0" applyFont="1" applyFill="1" applyBorder="1" applyAlignment="1">
      <alignment horizontal="left" vertical="top" wrapText="1"/>
    </xf>
    <xf numFmtId="0" fontId="2" fillId="8" borderId="1" xfId="0" applyFont="1" applyFill="1" applyBorder="1" applyAlignment="1">
      <alignment horizontal="left" vertical="top"/>
    </xf>
    <xf numFmtId="0" fontId="4" fillId="11" borderId="1" xfId="0" applyFont="1" applyFill="1" applyBorder="1" applyAlignment="1">
      <alignment vertical="top" wrapText="1"/>
    </xf>
    <xf numFmtId="0" fontId="26" fillId="0" borderId="1" xfId="0" applyFont="1" applyBorder="1" applyAlignment="1">
      <alignment horizontal="left" vertical="top" wrapText="1"/>
    </xf>
    <xf numFmtId="0" fontId="26" fillId="0" borderId="2" xfId="0" applyFont="1" applyBorder="1" applyAlignment="1">
      <alignment horizontal="left" vertical="top" wrapText="1"/>
    </xf>
    <xf numFmtId="0" fontId="27" fillId="0" borderId="0" xfId="0" applyFont="1"/>
    <xf numFmtId="0" fontId="29" fillId="13" borderId="4" xfId="0" applyFont="1" applyFill="1" applyBorder="1" applyAlignment="1">
      <alignment vertical="top"/>
    </xf>
    <xf numFmtId="0" fontId="1" fillId="14" borderId="4" xfId="0" applyFont="1" applyFill="1" applyBorder="1" applyAlignment="1">
      <alignment vertical="top"/>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1" fillId="14" borderId="4" xfId="0" applyFont="1" applyFill="1" applyBorder="1" applyAlignment="1">
      <alignment vertical="top" wrapText="1"/>
    </xf>
    <xf numFmtId="0" fontId="1" fillId="0" borderId="4" xfId="0" applyFont="1" applyBorder="1" applyAlignment="1">
      <alignment horizontal="center" vertical="top" wrapText="1"/>
    </xf>
    <xf numFmtId="0" fontId="2" fillId="0" borderId="6"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1" fillId="13" borderId="11" xfId="0" applyFont="1" applyFill="1" applyBorder="1" applyAlignment="1">
      <alignment horizontal="center" vertical="top" wrapText="1"/>
    </xf>
    <xf numFmtId="0" fontId="0" fillId="0" borderId="9" xfId="0" applyFont="1" applyBorder="1" applyAlignment="1">
      <alignment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30" fillId="0" borderId="6" xfId="0" applyFont="1" applyBorder="1" applyAlignment="1">
      <alignment horizontal="center" vertical="top" wrapText="1"/>
    </xf>
    <xf numFmtId="0" fontId="4" fillId="0" borderId="6" xfId="0" applyFont="1" applyBorder="1" applyAlignment="1">
      <alignment horizontal="left" vertical="top" wrapText="1"/>
    </xf>
    <xf numFmtId="0" fontId="25" fillId="0" borderId="17" xfId="0" applyFont="1" applyBorder="1" applyAlignment="1">
      <alignment vertical="top" wrapText="1"/>
    </xf>
    <xf numFmtId="0" fontId="1" fillId="14" borderId="17" xfId="0" applyFont="1" applyFill="1" applyBorder="1" applyAlignment="1">
      <alignment vertical="top"/>
    </xf>
    <xf numFmtId="0" fontId="4" fillId="5" borderId="1" xfId="0" applyFont="1" applyFill="1" applyBorder="1" applyAlignment="1">
      <alignment horizontal="left" vertical="top" wrapText="1"/>
    </xf>
    <xf numFmtId="0" fontId="30" fillId="0" borderId="4" xfId="0" applyFont="1" applyBorder="1" applyAlignment="1">
      <alignment horizontal="center" vertical="top" wrapText="1"/>
    </xf>
    <xf numFmtId="0" fontId="1" fillId="0" borderId="4" xfId="0" applyFont="1" applyBorder="1" applyAlignment="1">
      <alignment horizontal="left" vertical="top" wrapText="1"/>
    </xf>
    <xf numFmtId="0" fontId="4" fillId="0" borderId="4" xfId="0" applyFont="1" applyBorder="1" applyAlignment="1">
      <alignment horizontal="left" vertical="top" wrapText="1"/>
    </xf>
    <xf numFmtId="0" fontId="3" fillId="0" borderId="4" xfId="0" applyFont="1" applyBorder="1" applyAlignment="1">
      <alignment horizontal="left" vertical="top" wrapText="1"/>
    </xf>
    <xf numFmtId="0" fontId="2" fillId="0" borderId="4" xfId="0" applyFont="1" applyBorder="1" applyAlignment="1">
      <alignment horizontal="left" vertical="top" wrapText="1"/>
    </xf>
    <xf numFmtId="0" fontId="2" fillId="0" borderId="25" xfId="0" applyFont="1" applyBorder="1" applyAlignment="1">
      <alignment horizontal="left" vertical="top" wrapText="1"/>
    </xf>
    <xf numFmtId="0" fontId="4" fillId="5" borderId="1" xfId="0" applyFont="1" applyFill="1" applyBorder="1" applyAlignment="1">
      <alignment horizontal="left" vertical="top" wrapText="1"/>
    </xf>
    <xf numFmtId="0" fontId="4" fillId="11" borderId="2" xfId="0" applyFont="1" applyFill="1" applyBorder="1" applyAlignment="1">
      <alignment vertical="top" wrapText="1"/>
    </xf>
    <xf numFmtId="0" fontId="0" fillId="16" borderId="1" xfId="0" applyFill="1" applyBorder="1"/>
    <xf numFmtId="0" fontId="0" fillId="17" borderId="1" xfId="0" applyFill="1" applyBorder="1"/>
    <xf numFmtId="0" fontId="0" fillId="18" borderId="1" xfId="0" applyFill="1" applyBorder="1"/>
    <xf numFmtId="0" fontId="0" fillId="12" borderId="1" xfId="0" applyFill="1" applyBorder="1"/>
    <xf numFmtId="0" fontId="0" fillId="19" borderId="1" xfId="0" applyFill="1" applyBorder="1"/>
    <xf numFmtId="0" fontId="0" fillId="20" borderId="1" xfId="0" applyFill="1" applyBorder="1"/>
    <xf numFmtId="0" fontId="0" fillId="21" borderId="1" xfId="0" applyFill="1" applyBorder="1"/>
    <xf numFmtId="0" fontId="16" fillId="0" borderId="1" xfId="0" applyFont="1" applyBorder="1"/>
    <xf numFmtId="0" fontId="0" fillId="0" borderId="5" xfId="0" applyBorder="1"/>
    <xf numFmtId="9" fontId="0" fillId="0" borderId="1" xfId="2" applyFont="1" applyBorder="1" applyAlignment="1">
      <alignment vertical="center"/>
    </xf>
    <xf numFmtId="0" fontId="0" fillId="0" borderId="2" xfId="0" applyBorder="1"/>
    <xf numFmtId="0" fontId="30" fillId="0" borderId="0" xfId="0" applyFont="1" applyBorder="1" applyAlignment="1">
      <alignment horizontal="center" vertical="top" wrapText="1"/>
    </xf>
    <xf numFmtId="0" fontId="4" fillId="5" borderId="2" xfId="0" applyFont="1" applyFill="1" applyBorder="1" applyAlignment="1">
      <alignment horizontal="left" vertical="top" wrapText="1"/>
    </xf>
    <xf numFmtId="0" fontId="26" fillId="5" borderId="1"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6" borderId="1" xfId="0" applyFont="1" applyFill="1" applyBorder="1" applyAlignment="1">
      <alignment horizontal="left" vertical="top" wrapText="1"/>
    </xf>
    <xf numFmtId="0" fontId="26" fillId="15" borderId="1" xfId="0" applyFont="1" applyFill="1" applyBorder="1" applyAlignment="1">
      <alignment horizontal="left" vertical="top" wrapText="1"/>
    </xf>
    <xf numFmtId="0" fontId="26" fillId="9"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8" fillId="0" borderId="1" xfId="0" applyFont="1" applyBorder="1" applyAlignment="1">
      <alignment horizontal="center" vertical="top"/>
    </xf>
    <xf numFmtId="0" fontId="1" fillId="0" borderId="1" xfId="0" applyFont="1" applyBorder="1" applyAlignment="1">
      <alignment horizontal="center" vertical="top"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7" fillId="0" borderId="0" xfId="0" applyFont="1" applyAlignment="1">
      <alignment horizontal="center" vertical="center"/>
    </xf>
    <xf numFmtId="0" fontId="29" fillId="13" borderId="6" xfId="0" applyFont="1" applyFill="1" applyBorder="1" applyAlignment="1">
      <alignment horizontal="center" vertical="center"/>
    </xf>
    <xf numFmtId="0" fontId="32" fillId="7"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34" fillId="7" borderId="1" xfId="0" applyFont="1" applyFill="1" applyBorder="1" applyAlignment="1">
      <alignment horizontal="center" vertical="center" wrapText="1"/>
    </xf>
    <xf numFmtId="0" fontId="6" fillId="0" borderId="15" xfId="0" applyFont="1" applyBorder="1" applyAlignment="1">
      <alignment horizontal="center" vertical="top"/>
    </xf>
    <xf numFmtId="0" fontId="6" fillId="0" borderId="16" xfId="0" applyFont="1" applyBorder="1" applyAlignment="1">
      <alignment horizontal="center" vertical="top"/>
    </xf>
    <xf numFmtId="0" fontId="6" fillId="0" borderId="14" xfId="0" applyFont="1" applyBorder="1" applyAlignment="1">
      <alignment horizontal="center" vertical="top"/>
    </xf>
    <xf numFmtId="164" fontId="6" fillId="0" borderId="15" xfId="0" applyNumberFormat="1" applyFont="1" applyBorder="1" applyAlignment="1">
      <alignment horizontal="center" vertical="top"/>
    </xf>
    <xf numFmtId="0" fontId="13" fillId="0" borderId="15" xfId="0" applyFont="1" applyFill="1" applyBorder="1" applyAlignment="1">
      <alignment horizontal="left" vertical="top" wrapText="1"/>
    </xf>
    <xf numFmtId="0" fontId="6" fillId="21" borderId="1" xfId="0" applyFont="1" applyFill="1" applyBorder="1" applyAlignment="1">
      <alignment horizontal="left" vertical="top" wrapText="1"/>
    </xf>
    <xf numFmtId="0" fontId="4" fillId="21" borderId="1" xfId="0" applyFont="1" applyFill="1" applyBorder="1" applyAlignment="1">
      <alignment horizontal="left" vertical="top" wrapText="1"/>
    </xf>
    <xf numFmtId="0" fontId="1" fillId="21" borderId="1" xfId="0" applyFont="1" applyFill="1" applyBorder="1" applyAlignment="1">
      <alignment horizontal="left" vertical="top"/>
    </xf>
    <xf numFmtId="0" fontId="1" fillId="21" borderId="5" xfId="0" applyFont="1" applyFill="1" applyBorder="1" applyAlignment="1">
      <alignment horizontal="left" vertical="top"/>
    </xf>
    <xf numFmtId="0" fontId="6" fillId="21" borderId="5" xfId="0" applyFont="1" applyFill="1" applyBorder="1" applyAlignment="1">
      <alignment horizontal="left" vertical="top" wrapText="1"/>
    </xf>
    <xf numFmtId="0" fontId="2" fillId="21" borderId="5" xfId="0" applyFont="1" applyFill="1" applyBorder="1" applyAlignment="1">
      <alignment horizontal="left" vertical="top" wrapText="1"/>
    </xf>
    <xf numFmtId="0" fontId="2" fillId="21" borderId="5" xfId="0" applyFont="1" applyFill="1" applyBorder="1" applyAlignment="1">
      <alignment horizontal="left" vertical="top"/>
    </xf>
    <xf numFmtId="0" fontId="4" fillId="21" borderId="5" xfId="0" applyFont="1" applyFill="1" applyBorder="1" applyAlignment="1">
      <alignment horizontal="left" vertical="top" wrapText="1"/>
    </xf>
    <xf numFmtId="0" fontId="8" fillId="21" borderId="5" xfId="0" applyFont="1" applyFill="1" applyBorder="1" applyAlignment="1">
      <alignment horizontal="left" vertical="top"/>
    </xf>
    <xf numFmtId="0" fontId="3" fillId="21" borderId="1" xfId="0" applyFont="1" applyFill="1" applyBorder="1" applyAlignment="1">
      <alignment horizontal="left" vertical="top" wrapText="1"/>
    </xf>
    <xf numFmtId="0" fontId="26" fillId="21" borderId="1" xfId="0" applyFont="1" applyFill="1" applyBorder="1" applyAlignment="1">
      <alignment horizontal="left" vertical="top" wrapText="1"/>
    </xf>
    <xf numFmtId="0" fontId="16" fillId="0" borderId="0" xfId="0" applyFont="1" applyAlignment="1">
      <alignment vertical="top"/>
    </xf>
    <xf numFmtId="0" fontId="0" fillId="0" borderId="1" xfId="0" applyBorder="1" applyAlignment="1">
      <alignment wrapText="1"/>
    </xf>
    <xf numFmtId="1" fontId="33" fillId="6" borderId="1" xfId="0" applyNumberFormat="1" applyFont="1" applyFill="1" applyBorder="1" applyAlignment="1">
      <alignment horizontal="center" vertical="center" wrapText="1"/>
    </xf>
    <xf numFmtId="0" fontId="33" fillId="2" borderId="1" xfId="0" applyFont="1" applyFill="1" applyBorder="1" applyAlignment="1">
      <alignment horizontal="center" vertical="top" wrapText="1"/>
    </xf>
    <xf numFmtId="0" fontId="33" fillId="6" borderId="1" xfId="0" applyFont="1" applyFill="1" applyBorder="1" applyAlignment="1">
      <alignment horizontal="center" vertical="center" wrapText="1"/>
    </xf>
    <xf numFmtId="0" fontId="33" fillId="15" borderId="1" xfId="0" applyFont="1" applyFill="1" applyBorder="1" applyAlignment="1">
      <alignment horizontal="center" vertical="center" wrapText="1"/>
    </xf>
    <xf numFmtId="0" fontId="33" fillId="9"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21" borderId="1" xfId="0" applyFont="1" applyFill="1" applyBorder="1" applyAlignment="1">
      <alignment horizontal="center" vertical="center" wrapText="1"/>
    </xf>
    <xf numFmtId="0" fontId="16" fillId="0" borderId="0" xfId="0" applyFont="1" applyBorder="1"/>
    <xf numFmtId="9" fontId="0" fillId="0" borderId="0" xfId="2" applyFont="1" applyBorder="1" applyAlignment="1">
      <alignment vertical="center"/>
    </xf>
    <xf numFmtId="9" fontId="16" fillId="0" borderId="26" xfId="2" applyFont="1" applyBorder="1" applyAlignment="1">
      <alignment vertical="center"/>
    </xf>
    <xf numFmtId="9" fontId="35" fillId="0" borderId="0" xfId="2" applyFont="1" applyBorder="1" applyAlignment="1">
      <alignment horizontal="center" vertical="center"/>
    </xf>
    <xf numFmtId="0" fontId="1" fillId="5" borderId="3" xfId="0" applyFont="1" applyFill="1" applyBorder="1" applyAlignment="1">
      <alignment horizontal="left" vertical="top"/>
    </xf>
    <xf numFmtId="0" fontId="3" fillId="2" borderId="3" xfId="0" applyFont="1" applyFill="1" applyBorder="1" applyAlignment="1">
      <alignment horizontal="left" vertical="top" wrapText="1"/>
    </xf>
    <xf numFmtId="166" fontId="35" fillId="0" borderId="0" xfId="2" applyNumberFormat="1" applyFont="1" applyBorder="1" applyAlignment="1">
      <alignment horizontal="center" vertical="center"/>
    </xf>
    <xf numFmtId="9" fontId="35" fillId="0" borderId="0" xfId="2" applyFont="1" applyBorder="1" applyAlignment="1">
      <alignment horizontal="center" vertical="center" wrapText="1"/>
    </xf>
    <xf numFmtId="167" fontId="35" fillId="0" borderId="0" xfId="2" applyNumberFormat="1" applyFont="1" applyBorder="1" applyAlignment="1">
      <alignment horizontal="center" vertical="center"/>
    </xf>
    <xf numFmtId="168" fontId="35" fillId="0" borderId="0" xfId="2" applyNumberFormat="1" applyFont="1" applyBorder="1" applyAlignment="1">
      <alignment horizontal="center" vertical="center"/>
    </xf>
    <xf numFmtId="169" fontId="35" fillId="0" borderId="0" xfId="2" applyNumberFormat="1" applyFont="1" applyBorder="1" applyAlignment="1">
      <alignment horizontal="center" vertical="center"/>
    </xf>
    <xf numFmtId="170" fontId="35" fillId="0" borderId="0" xfId="2" applyNumberFormat="1" applyFont="1" applyBorder="1" applyAlignment="1">
      <alignment horizontal="center" vertical="center"/>
    </xf>
    <xf numFmtId="9" fontId="35" fillId="22" borderId="0" xfId="2" applyFont="1" applyFill="1" applyBorder="1" applyAlignment="1">
      <alignment horizontal="center" vertical="center" wrapText="1"/>
    </xf>
    <xf numFmtId="171" fontId="35" fillId="0" borderId="0" xfId="2" applyNumberFormat="1" applyFont="1" applyBorder="1" applyAlignment="1">
      <alignment horizontal="center" vertical="center"/>
    </xf>
    <xf numFmtId="172" fontId="35" fillId="0" borderId="0" xfId="2" applyNumberFormat="1" applyFont="1" applyBorder="1" applyAlignment="1">
      <alignment horizontal="center" vertical="center"/>
    </xf>
    <xf numFmtId="0" fontId="0" fillId="0" borderId="0" xfId="0" applyAlignment="1">
      <alignment wrapText="1"/>
    </xf>
    <xf numFmtId="16" fontId="0" fillId="0" borderId="0" xfId="0" applyNumberFormat="1"/>
    <xf numFmtId="0" fontId="6" fillId="11" borderId="2" xfId="0" applyFont="1" applyFill="1" applyBorder="1" applyAlignment="1">
      <alignment vertical="top" wrapText="1"/>
    </xf>
    <xf numFmtId="0" fontId="38" fillId="0" borderId="1" xfId="0" applyFont="1" applyBorder="1" applyAlignment="1">
      <alignment wrapText="1"/>
    </xf>
    <xf numFmtId="0" fontId="0" fillId="0" borderId="0" xfId="0" applyAlignment="1">
      <alignment horizontal="left" vertical="center" wrapText="1"/>
    </xf>
    <xf numFmtId="0" fontId="39" fillId="0" borderId="0" xfId="0" applyFont="1" applyAlignment="1">
      <alignment horizontal="left" vertical="center" wrapText="1"/>
    </xf>
    <xf numFmtId="0" fontId="0" fillId="0" borderId="0" xfId="0" applyAlignment="1">
      <alignment wrapText="1"/>
    </xf>
    <xf numFmtId="0" fontId="17" fillId="0" borderId="0" xfId="0" applyFont="1" applyAlignment="1">
      <alignment horizontal="center" wrapText="1"/>
    </xf>
    <xf numFmtId="0" fontId="17" fillId="10" borderId="0" xfId="0" applyFont="1" applyFill="1" applyAlignment="1">
      <alignment horizontal="center" wrapText="1"/>
    </xf>
    <xf numFmtId="0" fontId="0" fillId="10" borderId="0" xfId="0" applyFill="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center" wrapText="1"/>
    </xf>
    <xf numFmtId="0" fontId="0" fillId="0" borderId="0" xfId="0" applyAlignment="1">
      <alignment horizontal="left" vertical="top" wrapText="1"/>
    </xf>
    <xf numFmtId="0" fontId="1" fillId="9" borderId="8" xfId="0" applyFont="1" applyFill="1" applyBorder="1" applyAlignment="1">
      <alignment horizontal="center" vertical="top"/>
    </xf>
    <xf numFmtId="0" fontId="1" fillId="9" borderId="7" xfId="0" applyFont="1" applyFill="1" applyBorder="1" applyAlignment="1">
      <alignment horizontal="center" vertical="top"/>
    </xf>
    <xf numFmtId="0" fontId="1" fillId="3" borderId="8" xfId="0" applyFont="1" applyFill="1" applyBorder="1" applyAlignment="1">
      <alignment horizontal="center" vertical="top"/>
    </xf>
    <xf numFmtId="0" fontId="1" fillId="3" borderId="7" xfId="0" applyFont="1" applyFill="1" applyBorder="1" applyAlignment="1">
      <alignment horizontal="center" vertical="top"/>
    </xf>
    <xf numFmtId="0" fontId="1" fillId="5" borderId="8" xfId="0" applyFont="1" applyFill="1" applyBorder="1" applyAlignment="1">
      <alignment horizontal="center" vertical="top"/>
    </xf>
    <xf numFmtId="0" fontId="1" fillId="5" borderId="27" xfId="0" applyFont="1" applyFill="1" applyBorder="1" applyAlignment="1">
      <alignment horizontal="center" vertical="top"/>
    </xf>
    <xf numFmtId="165" fontId="35" fillId="0" borderId="0" xfId="2" applyNumberFormat="1" applyFont="1" applyBorder="1" applyAlignment="1">
      <alignment horizontal="center" vertical="center"/>
    </xf>
    <xf numFmtId="0" fontId="36" fillId="22" borderId="5" xfId="0" applyFont="1" applyFill="1" applyBorder="1" applyAlignment="1">
      <alignment horizontal="center" vertical="center"/>
    </xf>
    <xf numFmtId="0" fontId="36" fillId="22" borderId="4" xfId="0" applyFont="1" applyFill="1" applyBorder="1" applyAlignment="1">
      <alignment horizontal="center" vertical="center"/>
    </xf>
    <xf numFmtId="0" fontId="36" fillId="22" borderId="6" xfId="0" applyFont="1" applyFill="1" applyBorder="1" applyAlignment="1">
      <alignment horizontal="center" vertical="center"/>
    </xf>
    <xf numFmtId="0" fontId="32" fillId="7" borderId="2" xfId="0" applyFont="1" applyFill="1" applyBorder="1" applyAlignment="1">
      <alignment horizontal="center" vertical="center" wrapText="1"/>
    </xf>
    <xf numFmtId="0" fontId="32" fillId="7" borderId="3" xfId="0" applyFont="1" applyFill="1" applyBorder="1" applyAlignment="1">
      <alignment horizontal="center" vertical="center" wrapText="1"/>
    </xf>
    <xf numFmtId="0" fontId="1" fillId="11" borderId="5" xfId="0" applyFont="1" applyFill="1" applyBorder="1" applyAlignment="1">
      <alignment horizontal="center" vertical="top"/>
    </xf>
    <xf numFmtId="0" fontId="1" fillId="11" borderId="6" xfId="0" applyFont="1" applyFill="1" applyBorder="1" applyAlignment="1">
      <alignment horizontal="center" vertical="top"/>
    </xf>
    <xf numFmtId="0" fontId="6" fillId="11" borderId="2" xfId="0" applyFont="1" applyFill="1" applyBorder="1" applyAlignment="1">
      <alignment horizontal="left" vertical="top" wrapText="1"/>
    </xf>
    <xf numFmtId="0" fontId="6" fillId="11" borderId="3" xfId="0" applyFont="1" applyFill="1" applyBorder="1" applyAlignment="1">
      <alignment horizontal="left" vertical="top" wrapText="1"/>
    </xf>
    <xf numFmtId="0" fontId="6" fillId="11" borderId="2" xfId="0" applyFont="1" applyFill="1" applyBorder="1" applyAlignment="1">
      <alignment vertical="top" wrapText="1"/>
    </xf>
    <xf numFmtId="0" fontId="6" fillId="11" borderId="3" xfId="0" applyFont="1" applyFill="1" applyBorder="1" applyAlignment="1">
      <alignment vertical="top" wrapText="1"/>
    </xf>
    <xf numFmtId="0" fontId="1" fillId="6" borderId="5" xfId="0" applyFont="1" applyFill="1" applyBorder="1" applyAlignment="1">
      <alignment horizontal="center" vertical="top"/>
    </xf>
    <xf numFmtId="0" fontId="1" fillId="6" borderId="6" xfId="0" applyFont="1" applyFill="1" applyBorder="1" applyAlignment="1">
      <alignment horizontal="center" vertical="top"/>
    </xf>
    <xf numFmtId="0" fontId="1" fillId="0" borderId="5"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15" borderId="5" xfId="0" applyFont="1" applyFill="1" applyBorder="1" applyAlignment="1">
      <alignment horizontal="center" vertical="top"/>
    </xf>
    <xf numFmtId="0" fontId="1" fillId="15" borderId="6" xfId="0" applyFont="1" applyFill="1" applyBorder="1" applyAlignment="1">
      <alignment horizontal="center" vertical="top"/>
    </xf>
    <xf numFmtId="0" fontId="1" fillId="9" borderId="5" xfId="0" applyFont="1" applyFill="1" applyBorder="1" applyAlignment="1">
      <alignment horizontal="center" vertical="top"/>
    </xf>
    <xf numFmtId="0" fontId="1" fillId="9" borderId="6" xfId="0" applyFont="1" applyFill="1" applyBorder="1" applyAlignment="1">
      <alignment horizontal="center" vertical="top"/>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 fillId="21" borderId="5" xfId="0" applyFont="1" applyFill="1" applyBorder="1" applyAlignment="1">
      <alignment horizontal="center" vertical="top"/>
    </xf>
    <xf numFmtId="0" fontId="1" fillId="21" borderId="6" xfId="0" applyFont="1" applyFill="1" applyBorder="1" applyAlignment="1">
      <alignment horizontal="center" vertical="top"/>
    </xf>
  </cellXfs>
  <cellStyles count="3">
    <cellStyle name="Hyperlink" xfId="1" builtinId="8"/>
    <cellStyle name="Normal" xfId="0" builtinId="0"/>
    <cellStyle name="Percent" xfId="2" builtinId="5"/>
  </cellStyles>
  <dxfs count="136">
    <dxf>
      <fill>
        <patternFill>
          <bgColor rgb="FFEF5BA1"/>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F5BA1"/>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F5BA1"/>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AB47BC"/>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F414A"/>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51B453"/>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00B8EC"/>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theme="0"/>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EF5BA1"/>
        </patternFill>
      </fill>
    </dxf>
    <dxf>
      <fill>
        <patternFill>
          <bgColor rgb="FFAB47BC"/>
        </patternFill>
      </fill>
    </dxf>
    <dxf>
      <fill>
        <patternFill>
          <bgColor rgb="FFEF414A"/>
        </patternFill>
      </fill>
    </dxf>
    <dxf>
      <fill>
        <patternFill>
          <bgColor rgb="FF51B453"/>
        </patternFill>
      </fill>
    </dxf>
    <dxf>
      <fill>
        <patternFill>
          <bgColor rgb="FF00B8EC"/>
        </patternFill>
      </fill>
    </dxf>
    <dxf>
      <fill>
        <patternFill>
          <bgColor rgb="FFFFF176"/>
        </patternFill>
      </fill>
    </dxf>
    <dxf>
      <fill>
        <patternFill>
          <bgColor rgb="FFFEBC11"/>
        </patternFill>
      </fill>
    </dxf>
    <dxf>
      <fill>
        <patternFill>
          <bgColor theme="0" tint="-0.24994659260841701"/>
        </patternFill>
      </fill>
    </dxf>
  </dxfs>
  <tableStyles count="0" defaultTableStyle="TableStyleMedium2" defaultPivotStyle="PivotStyleLight16"/>
  <colors>
    <mruColors>
      <color rgb="FFEF5BA1"/>
      <color rgb="FFAB47BC"/>
      <color rgb="FFEF414A"/>
      <color rgb="FF51B453"/>
      <color rgb="FF00B8EC"/>
      <color rgb="FFFFF176"/>
      <color rgb="FFFEBC11"/>
      <color rgb="FFF8696B"/>
      <color rgb="FFFFEB84"/>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F665C-BE61-4AD5-8977-95EA97408F1E}">
  <sheetPr codeName="Sheet2">
    <tabColor theme="0" tint="-0.34998626667073579"/>
  </sheetPr>
  <dimension ref="A1:M16"/>
  <sheetViews>
    <sheetView tabSelected="1" zoomScaleNormal="100" workbookViewId="0">
      <selection activeCell="A3" sqref="A3:M3"/>
    </sheetView>
  </sheetViews>
  <sheetFormatPr defaultColWidth="0" defaultRowHeight="15" zeroHeight="1" x14ac:dyDescent="0.25"/>
  <cols>
    <col min="1" max="12" width="9.140625" customWidth="1"/>
    <col min="13" max="13" width="37.140625" customWidth="1"/>
    <col min="14" max="14" width="9.140625" hidden="1" customWidth="1"/>
    <col min="15" max="16384" width="9.140625" hidden="1"/>
  </cols>
  <sheetData>
    <row r="1" spans="1:13" ht="15.75" x14ac:dyDescent="0.25">
      <c r="A1" s="227"/>
      <c r="B1" s="226"/>
      <c r="C1" s="226"/>
      <c r="D1" s="226"/>
      <c r="E1" s="226"/>
      <c r="F1" s="226"/>
      <c r="G1" s="226"/>
      <c r="H1" s="226"/>
      <c r="I1" s="226"/>
      <c r="J1" s="226"/>
      <c r="K1" s="226"/>
      <c r="L1" s="226"/>
      <c r="M1" s="226"/>
    </row>
    <row r="2" spans="1:13" ht="43.5" customHeight="1" x14ac:dyDescent="0.25">
      <c r="A2" s="228" t="s">
        <v>772</v>
      </c>
      <c r="B2" s="229"/>
      <c r="C2" s="229"/>
      <c r="D2" s="229"/>
      <c r="E2" s="229"/>
      <c r="F2" s="229"/>
      <c r="G2" s="229"/>
      <c r="H2" s="229"/>
      <c r="I2" s="229"/>
      <c r="J2" s="229"/>
      <c r="K2" s="229"/>
      <c r="L2" s="229"/>
      <c r="M2" s="229"/>
    </row>
    <row r="3" spans="1:13" ht="26.25" customHeight="1" x14ac:dyDescent="0.3">
      <c r="A3" s="230" t="s">
        <v>683</v>
      </c>
      <c r="B3" s="231"/>
      <c r="C3" s="231"/>
      <c r="D3" s="231"/>
      <c r="E3" s="231"/>
      <c r="F3" s="231"/>
      <c r="G3" s="231"/>
      <c r="H3" s="231"/>
      <c r="I3" s="231"/>
      <c r="J3" s="231"/>
      <c r="K3" s="231"/>
      <c r="L3" s="231"/>
      <c r="M3" s="231"/>
    </row>
    <row r="4" spans="1:13" ht="365.25" customHeight="1" x14ac:dyDescent="0.25">
      <c r="A4" s="232" t="s">
        <v>668</v>
      </c>
      <c r="B4" s="226"/>
      <c r="C4" s="226"/>
      <c r="D4" s="226"/>
      <c r="E4" s="226"/>
      <c r="F4" s="226"/>
      <c r="G4" s="226"/>
      <c r="H4" s="226"/>
      <c r="I4" s="226"/>
      <c r="J4" s="226"/>
      <c r="K4" s="226"/>
      <c r="L4" s="226"/>
      <c r="M4" s="226"/>
    </row>
    <row r="5" spans="1:13" s="233" customFormat="1" ht="142.5" customHeight="1" x14ac:dyDescent="0.25">
      <c r="A5" s="233" t="s">
        <v>764</v>
      </c>
    </row>
    <row r="6" spans="1:13" ht="34.5" customHeight="1" x14ac:dyDescent="0.3">
      <c r="A6" s="230" t="s">
        <v>669</v>
      </c>
      <c r="B6" s="231"/>
      <c r="C6" s="231"/>
      <c r="D6" s="231"/>
      <c r="E6" s="231"/>
      <c r="F6" s="231"/>
      <c r="G6" s="231"/>
      <c r="H6" s="231"/>
      <c r="I6" s="231"/>
      <c r="J6" s="231"/>
      <c r="K6" s="231"/>
      <c r="L6" s="231"/>
      <c r="M6" s="231"/>
    </row>
    <row r="7" spans="1:13" ht="48" customHeight="1" x14ac:dyDescent="0.25">
      <c r="A7" s="50"/>
      <c r="B7" s="224" t="s">
        <v>670</v>
      </c>
      <c r="C7" s="226"/>
      <c r="D7" s="226"/>
      <c r="E7" s="226"/>
      <c r="F7" s="226"/>
      <c r="G7" s="226"/>
      <c r="H7" s="226"/>
      <c r="I7" s="226"/>
      <c r="J7" s="226"/>
      <c r="K7" s="226"/>
      <c r="L7" s="226"/>
      <c r="M7" s="226"/>
    </row>
    <row r="8" spans="1:13" ht="39" customHeight="1" x14ac:dyDescent="0.25">
      <c r="A8" s="50"/>
      <c r="B8" s="224" t="s">
        <v>671</v>
      </c>
      <c r="C8" s="226"/>
      <c r="D8" s="226"/>
      <c r="E8" s="226"/>
      <c r="F8" s="226"/>
      <c r="G8" s="226"/>
      <c r="H8" s="226"/>
      <c r="I8" s="226"/>
      <c r="J8" s="226"/>
      <c r="K8" s="226"/>
      <c r="L8" s="226"/>
      <c r="M8" s="226"/>
    </row>
    <row r="9" spans="1:13" ht="37.5" customHeight="1" x14ac:dyDescent="0.25">
      <c r="A9" s="50"/>
      <c r="B9" s="224" t="s">
        <v>672</v>
      </c>
      <c r="C9" s="226"/>
      <c r="D9" s="226"/>
      <c r="E9" s="226"/>
      <c r="F9" s="226"/>
      <c r="G9" s="226"/>
      <c r="H9" s="226"/>
      <c r="I9" s="226"/>
      <c r="J9" s="226"/>
      <c r="K9" s="226"/>
      <c r="L9" s="226"/>
      <c r="M9" s="226"/>
    </row>
    <row r="10" spans="1:13" ht="51.75" customHeight="1" x14ac:dyDescent="0.25">
      <c r="A10" s="50"/>
      <c r="B10" s="224" t="s">
        <v>673</v>
      </c>
      <c r="C10" s="226"/>
      <c r="D10" s="226"/>
      <c r="E10" s="226"/>
      <c r="F10" s="226"/>
      <c r="G10" s="226"/>
      <c r="H10" s="226"/>
      <c r="I10" s="226"/>
      <c r="J10" s="226"/>
      <c r="K10" s="226"/>
      <c r="L10" s="226"/>
      <c r="M10" s="226"/>
    </row>
    <row r="11" spans="1:13" ht="48.75" customHeight="1" x14ac:dyDescent="0.25">
      <c r="A11" s="50"/>
      <c r="B11" s="224" t="s">
        <v>677</v>
      </c>
      <c r="C11" s="226"/>
      <c r="D11" s="226"/>
      <c r="E11" s="226"/>
      <c r="F11" s="226"/>
      <c r="G11" s="226"/>
      <c r="H11" s="226"/>
      <c r="I11" s="226"/>
      <c r="J11" s="226"/>
      <c r="K11" s="226"/>
      <c r="L11" s="226"/>
      <c r="M11" s="226"/>
    </row>
    <row r="12" spans="1:13" ht="48.75" customHeight="1" x14ac:dyDescent="0.25">
      <c r="A12" s="220"/>
      <c r="B12" s="224" t="s">
        <v>674</v>
      </c>
      <c r="C12" s="224"/>
      <c r="D12" s="224"/>
      <c r="E12" s="224"/>
      <c r="F12" s="224"/>
      <c r="G12" s="224"/>
      <c r="H12" s="224"/>
      <c r="I12" s="224"/>
      <c r="J12" s="224"/>
      <c r="K12" s="224"/>
      <c r="L12" s="224"/>
      <c r="M12" s="224"/>
    </row>
    <row r="13" spans="1:13" ht="48.75" customHeight="1" x14ac:dyDescent="0.25">
      <c r="A13" s="220"/>
      <c r="B13" s="224" t="s">
        <v>675</v>
      </c>
      <c r="C13" s="224"/>
      <c r="D13" s="224"/>
      <c r="E13" s="224"/>
      <c r="F13" s="224"/>
      <c r="G13" s="224"/>
      <c r="H13" s="224"/>
      <c r="I13" s="224"/>
      <c r="J13" s="224"/>
      <c r="K13" s="224"/>
      <c r="L13" s="224"/>
      <c r="M13" s="224"/>
    </row>
    <row r="14" spans="1:13" ht="48.75" customHeight="1" x14ac:dyDescent="0.25">
      <c r="A14" s="220"/>
      <c r="B14" s="225" t="s">
        <v>676</v>
      </c>
      <c r="C14" s="224"/>
      <c r="D14" s="224"/>
      <c r="E14" s="224"/>
      <c r="F14" s="224"/>
      <c r="G14" s="224"/>
      <c r="H14" s="224"/>
      <c r="I14" s="224"/>
      <c r="J14" s="224"/>
      <c r="K14" s="224"/>
      <c r="L14" s="224"/>
      <c r="M14" s="224"/>
    </row>
    <row r="15" spans="1:13" hidden="1" x14ac:dyDescent="0.25">
      <c r="A15" s="50"/>
      <c r="B15" s="50"/>
      <c r="C15" s="50"/>
      <c r="D15" s="50"/>
      <c r="E15" s="50"/>
      <c r="F15" s="50"/>
      <c r="G15" s="50"/>
      <c r="H15" s="50"/>
      <c r="I15" s="50"/>
      <c r="J15" s="50"/>
      <c r="K15" s="50"/>
      <c r="L15" s="50"/>
      <c r="M15" s="50"/>
    </row>
    <row r="16" spans="1:13" hidden="1" x14ac:dyDescent="0.25">
      <c r="A16" s="50"/>
      <c r="B16" s="50"/>
      <c r="C16" s="50"/>
      <c r="D16" s="50"/>
      <c r="E16" s="50"/>
      <c r="F16" s="50"/>
      <c r="G16" s="50"/>
      <c r="H16" s="50"/>
      <c r="I16" s="50"/>
      <c r="J16" s="50"/>
      <c r="K16" s="50"/>
      <c r="L16" s="50"/>
      <c r="M16" s="50"/>
    </row>
  </sheetData>
  <mergeCells count="14">
    <mergeCell ref="B13:M13"/>
    <mergeCell ref="B14:M14"/>
    <mergeCell ref="B12:M12"/>
    <mergeCell ref="B11:M11"/>
    <mergeCell ref="A1:M1"/>
    <mergeCell ref="A2:M2"/>
    <mergeCell ref="A3:M3"/>
    <mergeCell ref="A4:M4"/>
    <mergeCell ref="A6:M6"/>
    <mergeCell ref="B7:M7"/>
    <mergeCell ref="B8:M8"/>
    <mergeCell ref="B9:M9"/>
    <mergeCell ref="B10:M10"/>
    <mergeCell ref="A5:XFD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C000"/>
  </sheetPr>
  <dimension ref="A1:V114"/>
  <sheetViews>
    <sheetView zoomScale="85" zoomScaleNormal="85" zoomScalePageLayoutView="203" workbookViewId="0">
      <pane ySplit="2" topLeftCell="A7" activePane="bottomLeft" state="frozen"/>
      <selection pane="bottomLeft" activeCell="D14" sqref="D14"/>
    </sheetView>
  </sheetViews>
  <sheetFormatPr defaultColWidth="0" defaultRowHeight="14.25" zeroHeight="1" x14ac:dyDescent="0.25"/>
  <cols>
    <col min="1" max="1" width="16" style="51" customWidth="1"/>
    <col min="2" max="2" width="19.140625" style="51" customWidth="1"/>
    <col min="3" max="3" width="16.42578125" style="51" customWidth="1"/>
    <col min="4" max="4" width="80" style="51" customWidth="1"/>
    <col min="5" max="5" width="29" style="51" customWidth="1"/>
    <col min="6" max="6" width="25.85546875" style="51" customWidth="1"/>
    <col min="7" max="7" width="21.85546875" style="51" customWidth="1"/>
    <col min="8" max="8" width="13.85546875" style="56" customWidth="1"/>
    <col min="9" max="9" width="97.7109375" style="51" customWidth="1"/>
    <col min="10" max="10" width="62.42578125" style="4" customWidth="1"/>
    <col min="11" max="22" width="0" style="51" hidden="1" customWidth="1"/>
    <col min="23" max="16384" width="8.85546875" style="51" hidden="1"/>
  </cols>
  <sheetData>
    <row r="1" spans="1:21" s="4" customFormat="1" ht="45.6" customHeight="1" x14ac:dyDescent="0.25">
      <c r="A1" s="240">
        <f>'Summary Tables'!E11</f>
        <v>0</v>
      </c>
      <c r="B1" s="240"/>
      <c r="C1" s="240"/>
      <c r="D1" s="218">
        <f>'Summary Tables'!E9/'Summary Tables'!D9</f>
        <v>0</v>
      </c>
      <c r="E1" s="241" t="s">
        <v>651</v>
      </c>
      <c r="F1" s="242"/>
      <c r="G1" s="243"/>
      <c r="H1" s="217" t="s">
        <v>652</v>
      </c>
    </row>
    <row r="2" spans="1:21" s="57" customFormat="1" ht="15" x14ac:dyDescent="0.25">
      <c r="A2" s="187" t="s">
        <v>650</v>
      </c>
      <c r="B2" s="263" t="s">
        <v>7</v>
      </c>
      <c r="C2" s="264"/>
      <c r="D2" s="187" t="s">
        <v>6</v>
      </c>
      <c r="E2" s="16" t="s">
        <v>97</v>
      </c>
      <c r="F2" s="9" t="s">
        <v>98</v>
      </c>
      <c r="G2" s="17" t="s">
        <v>99</v>
      </c>
      <c r="H2" s="36" t="s">
        <v>375</v>
      </c>
      <c r="I2" s="188" t="s">
        <v>224</v>
      </c>
      <c r="J2" s="3" t="s">
        <v>376</v>
      </c>
    </row>
    <row r="3" spans="1:21" ht="71.25" x14ac:dyDescent="0.25">
      <c r="A3" s="185" t="s">
        <v>158</v>
      </c>
      <c r="B3" s="186" t="s">
        <v>79</v>
      </c>
      <c r="C3" s="186" t="s">
        <v>362</v>
      </c>
      <c r="D3" s="186" t="s">
        <v>558</v>
      </c>
      <c r="E3" s="5" t="s">
        <v>92</v>
      </c>
      <c r="F3" s="10" t="s">
        <v>93</v>
      </c>
      <c r="G3" s="7" t="s">
        <v>550</v>
      </c>
      <c r="H3" s="176"/>
      <c r="I3" s="189" t="s">
        <v>547</v>
      </c>
      <c r="J3" s="1"/>
      <c r="K3" s="21"/>
      <c r="L3" s="21"/>
    </row>
    <row r="4" spans="1:21" ht="128.25" x14ac:dyDescent="0.25">
      <c r="A4" s="186" t="s">
        <v>159</v>
      </c>
      <c r="B4" s="186" t="s">
        <v>36</v>
      </c>
      <c r="C4" s="186" t="s">
        <v>438</v>
      </c>
      <c r="D4" s="186" t="s">
        <v>753</v>
      </c>
      <c r="E4" s="5" t="s">
        <v>611</v>
      </c>
      <c r="F4" s="10" t="s">
        <v>423</v>
      </c>
      <c r="G4" s="7" t="s">
        <v>13</v>
      </c>
      <c r="H4" s="176"/>
      <c r="I4" s="190" t="s">
        <v>612</v>
      </c>
      <c r="J4" s="1"/>
      <c r="K4" s="21"/>
      <c r="L4" s="21"/>
    </row>
    <row r="5" spans="1:21" ht="57" x14ac:dyDescent="0.25">
      <c r="A5" s="186" t="s">
        <v>160</v>
      </c>
      <c r="B5" s="186" t="s">
        <v>79</v>
      </c>
      <c r="C5" s="186" t="s">
        <v>438</v>
      </c>
      <c r="D5" s="185" t="s">
        <v>754</v>
      </c>
      <c r="E5" s="5" t="s">
        <v>509</v>
      </c>
      <c r="F5" s="10" t="s">
        <v>510</v>
      </c>
      <c r="G5" s="7" t="s">
        <v>508</v>
      </c>
      <c r="H5" s="176"/>
      <c r="I5" s="189"/>
      <c r="J5" s="1"/>
      <c r="K5" s="21"/>
      <c r="L5" s="21"/>
    </row>
    <row r="6" spans="1:21" ht="42.75" x14ac:dyDescent="0.25">
      <c r="A6" s="186" t="s">
        <v>161</v>
      </c>
      <c r="B6" s="186" t="s">
        <v>79</v>
      </c>
      <c r="C6" s="186" t="s">
        <v>438</v>
      </c>
      <c r="D6" s="186" t="s">
        <v>53</v>
      </c>
      <c r="E6" s="5" t="s">
        <v>420</v>
      </c>
      <c r="F6" s="10" t="s">
        <v>549</v>
      </c>
      <c r="G6" s="7" t="s">
        <v>0</v>
      </c>
      <c r="H6" s="176"/>
      <c r="I6" s="191"/>
      <c r="J6" s="1"/>
      <c r="K6" s="21"/>
      <c r="L6" s="21"/>
    </row>
    <row r="7" spans="1:21" ht="42.75" x14ac:dyDescent="0.25">
      <c r="A7" s="186" t="s">
        <v>162</v>
      </c>
      <c r="B7" s="186" t="s">
        <v>79</v>
      </c>
      <c r="C7" s="186" t="s">
        <v>438</v>
      </c>
      <c r="D7" s="186" t="s">
        <v>346</v>
      </c>
      <c r="E7" s="5" t="s">
        <v>347</v>
      </c>
      <c r="F7" s="10" t="s">
        <v>104</v>
      </c>
      <c r="G7" s="7" t="s">
        <v>29</v>
      </c>
      <c r="H7" s="176"/>
      <c r="I7" s="191"/>
      <c r="J7" s="1"/>
      <c r="K7" s="21"/>
      <c r="L7" s="21"/>
    </row>
    <row r="8" spans="1:21" ht="57" x14ac:dyDescent="0.25">
      <c r="A8" s="186" t="s">
        <v>163</v>
      </c>
      <c r="B8" s="186" t="s">
        <v>36</v>
      </c>
      <c r="C8" s="186" t="s">
        <v>362</v>
      </c>
      <c r="D8" s="186" t="s">
        <v>348</v>
      </c>
      <c r="E8" s="5" t="s">
        <v>94</v>
      </c>
      <c r="F8" s="10" t="s">
        <v>95</v>
      </c>
      <c r="G8" s="7" t="s">
        <v>96</v>
      </c>
      <c r="H8" s="176"/>
      <c r="I8" s="191"/>
      <c r="J8" s="1"/>
      <c r="K8" s="21"/>
      <c r="L8" s="21"/>
    </row>
    <row r="9" spans="1:21" ht="71.25" x14ac:dyDescent="0.25">
      <c r="A9" s="186" t="s">
        <v>164</v>
      </c>
      <c r="B9" s="186" t="s">
        <v>36</v>
      </c>
      <c r="C9" s="186" t="s">
        <v>440</v>
      </c>
      <c r="D9" s="186" t="s">
        <v>755</v>
      </c>
      <c r="E9" s="5" t="s">
        <v>610</v>
      </c>
      <c r="F9" s="10" t="s">
        <v>349</v>
      </c>
      <c r="G9" s="7" t="s">
        <v>548</v>
      </c>
      <c r="H9" s="176"/>
      <c r="I9" s="192" t="s">
        <v>33</v>
      </c>
      <c r="J9" s="1"/>
      <c r="K9" s="21"/>
      <c r="L9" s="21"/>
    </row>
    <row r="10" spans="1:21" ht="156.75" x14ac:dyDescent="0.25">
      <c r="A10" s="186" t="s">
        <v>165</v>
      </c>
      <c r="B10" s="186" t="s">
        <v>78</v>
      </c>
      <c r="C10" s="186" t="s">
        <v>382</v>
      </c>
      <c r="D10" s="186" t="s">
        <v>756</v>
      </c>
      <c r="E10" s="5" t="s">
        <v>419</v>
      </c>
      <c r="F10" s="10" t="s">
        <v>350</v>
      </c>
      <c r="G10" s="7" t="s">
        <v>351</v>
      </c>
      <c r="H10" s="176"/>
      <c r="I10" s="190" t="s">
        <v>352</v>
      </c>
      <c r="J10" s="1"/>
      <c r="K10" s="21"/>
      <c r="L10" s="21"/>
    </row>
    <row r="11" spans="1:21" ht="99.75" x14ac:dyDescent="0.25">
      <c r="A11" s="186" t="s">
        <v>166</v>
      </c>
      <c r="B11" s="186" t="s">
        <v>39</v>
      </c>
      <c r="C11" s="185" t="s">
        <v>382</v>
      </c>
      <c r="D11" s="186" t="s">
        <v>353</v>
      </c>
      <c r="E11" s="5" t="s">
        <v>354</v>
      </c>
      <c r="F11" s="10" t="s">
        <v>355</v>
      </c>
      <c r="G11" s="7" t="s">
        <v>80</v>
      </c>
      <c r="H11" s="176"/>
      <c r="I11" s="190" t="s">
        <v>517</v>
      </c>
      <c r="J11" s="2"/>
      <c r="K11" s="21"/>
      <c r="L11" s="21"/>
    </row>
    <row r="12" spans="1:21" ht="43.5" customHeight="1" x14ac:dyDescent="0.25">
      <c r="A12" s="186" t="s">
        <v>167</v>
      </c>
      <c r="B12" s="186" t="s">
        <v>41</v>
      </c>
      <c r="C12" s="186" t="s">
        <v>438</v>
      </c>
      <c r="D12" s="186" t="s">
        <v>757</v>
      </c>
      <c r="E12" s="5" t="s">
        <v>100</v>
      </c>
      <c r="F12" s="10" t="s">
        <v>101</v>
      </c>
      <c r="G12" s="7" t="s">
        <v>102</v>
      </c>
      <c r="H12" s="176"/>
      <c r="I12" s="193"/>
      <c r="J12" s="1"/>
      <c r="K12" s="21"/>
      <c r="L12" s="21"/>
    </row>
    <row r="13" spans="1:21" ht="42.75" x14ac:dyDescent="0.25">
      <c r="A13" s="186" t="s">
        <v>168</v>
      </c>
      <c r="B13" s="186" t="s">
        <v>41</v>
      </c>
      <c r="C13" s="186" t="s">
        <v>535</v>
      </c>
      <c r="D13" s="186" t="s">
        <v>654</v>
      </c>
      <c r="E13" s="5" t="s">
        <v>193</v>
      </c>
      <c r="F13" s="10" t="s">
        <v>194</v>
      </c>
      <c r="G13" s="7" t="s">
        <v>102</v>
      </c>
      <c r="H13" s="176"/>
      <c r="I13" s="191" t="s">
        <v>103</v>
      </c>
      <c r="J13" s="1"/>
      <c r="K13" s="21"/>
      <c r="L13" s="21"/>
    </row>
    <row r="14" spans="1:21" ht="142.5" x14ac:dyDescent="0.25">
      <c r="A14" s="186" t="s">
        <v>511</v>
      </c>
      <c r="B14" s="186" t="s">
        <v>35</v>
      </c>
      <c r="C14" s="186" t="s">
        <v>439</v>
      </c>
      <c r="D14" s="186" t="s">
        <v>758</v>
      </c>
      <c r="E14" s="5" t="s">
        <v>190</v>
      </c>
      <c r="F14" s="10" t="s">
        <v>191</v>
      </c>
      <c r="G14" s="7" t="s">
        <v>192</v>
      </c>
      <c r="H14" s="176"/>
      <c r="I14" s="192" t="s">
        <v>462</v>
      </c>
      <c r="J14" s="1"/>
      <c r="K14" s="21"/>
      <c r="L14" s="21"/>
    </row>
    <row r="15" spans="1:21" ht="20.25" x14ac:dyDescent="0.25">
      <c r="A15" s="28"/>
      <c r="B15" s="28"/>
      <c r="C15" s="28"/>
      <c r="D15" s="28"/>
      <c r="E15" s="28"/>
      <c r="F15" s="28"/>
      <c r="G15" s="194" t="s">
        <v>212</v>
      </c>
      <c r="H15" s="204">
        <f>SUM(H3:H14)</f>
        <v>0</v>
      </c>
      <c r="J15" s="21"/>
      <c r="K15" s="21"/>
      <c r="L15" s="21"/>
    </row>
    <row r="16" spans="1:21" ht="60" x14ac:dyDescent="0.2">
      <c r="A16" s="28"/>
      <c r="B16" s="28"/>
      <c r="C16" s="28"/>
      <c r="D16" s="55"/>
      <c r="E16" s="28"/>
      <c r="F16" s="28"/>
      <c r="G16" s="194" t="s">
        <v>218</v>
      </c>
      <c r="H16" s="204">
        <f>COUNT(H3:H14)</f>
        <v>0</v>
      </c>
      <c r="I16" s="54"/>
      <c r="J16" s="21"/>
      <c r="K16" s="21"/>
      <c r="L16" s="21"/>
      <c r="U16" s="51" t="s">
        <v>12</v>
      </c>
    </row>
    <row r="17" spans="1:12" ht="30" x14ac:dyDescent="0.25">
      <c r="A17" s="28"/>
      <c r="B17" s="28"/>
      <c r="C17" s="28"/>
      <c r="D17" s="28"/>
      <c r="E17" s="28"/>
      <c r="F17" s="28"/>
      <c r="G17" s="194" t="s">
        <v>220</v>
      </c>
      <c r="H17" s="198" t="str">
        <f>IF(H16&gt;0,H15/(H16*2)*100,"")</f>
        <v/>
      </c>
      <c r="I17" s="54"/>
      <c r="J17" s="21"/>
      <c r="K17" s="21"/>
      <c r="L17" s="21"/>
    </row>
    <row r="18" spans="1:12" ht="15" hidden="1" x14ac:dyDescent="0.25">
      <c r="A18" s="28"/>
      <c r="B18" s="28"/>
      <c r="C18" s="28"/>
      <c r="D18" s="28"/>
      <c r="E18" s="28"/>
      <c r="F18" s="28"/>
      <c r="G18" s="28"/>
      <c r="H18" s="53"/>
      <c r="I18" s="54"/>
      <c r="J18" s="21"/>
      <c r="K18" s="21"/>
      <c r="L18" s="21"/>
    </row>
    <row r="19" spans="1:12" ht="15" hidden="1" x14ac:dyDescent="0.25">
      <c r="A19" s="28"/>
      <c r="B19" s="28"/>
      <c r="C19" s="28"/>
      <c r="D19" s="28"/>
      <c r="E19" s="28"/>
      <c r="F19" s="28"/>
      <c r="G19" s="28"/>
      <c r="H19" s="53"/>
      <c r="J19" s="21"/>
      <c r="K19" s="21"/>
      <c r="L19" s="21"/>
    </row>
    <row r="20" spans="1:12" ht="15" hidden="1" x14ac:dyDescent="0.25">
      <c r="A20" s="28"/>
      <c r="B20" s="28"/>
      <c r="C20" s="28"/>
      <c r="D20" s="28"/>
      <c r="E20" s="28"/>
      <c r="F20" s="28"/>
      <c r="G20" s="28"/>
      <c r="H20" s="53"/>
      <c r="J20" s="21"/>
      <c r="K20" s="21"/>
      <c r="L20" s="21"/>
    </row>
    <row r="21" spans="1:12" ht="15" hidden="1" x14ac:dyDescent="0.2">
      <c r="A21" s="28"/>
      <c r="B21" s="28"/>
      <c r="C21" s="28"/>
      <c r="D21" s="55"/>
      <c r="E21" s="28"/>
      <c r="F21" s="28"/>
      <c r="G21" s="28"/>
      <c r="H21" s="53"/>
      <c r="J21" s="21"/>
      <c r="K21" s="21"/>
      <c r="L21" s="21"/>
    </row>
    <row r="22" spans="1:12" ht="30.75" hidden="1" customHeight="1" x14ac:dyDescent="0.25">
      <c r="A22" s="28"/>
      <c r="B22" s="21"/>
      <c r="C22" s="28"/>
      <c r="D22" s="54"/>
      <c r="E22" s="28"/>
      <c r="F22" s="28"/>
      <c r="G22" s="28"/>
      <c r="H22" s="53"/>
      <c r="J22" s="21"/>
      <c r="K22" s="21"/>
      <c r="L22" s="21"/>
    </row>
    <row r="23" spans="1:12" ht="15" hidden="1" x14ac:dyDescent="0.25">
      <c r="A23" s="28"/>
      <c r="B23" s="28"/>
      <c r="C23" s="28"/>
      <c r="D23" s="28"/>
      <c r="E23" s="28"/>
      <c r="F23" s="28"/>
      <c r="G23" s="28"/>
      <c r="H23" s="53"/>
      <c r="J23" s="21"/>
      <c r="K23" s="21"/>
      <c r="L23" s="21"/>
    </row>
    <row r="24" spans="1:12" ht="15" hidden="1" x14ac:dyDescent="0.25">
      <c r="B24" s="28"/>
      <c r="C24" s="28"/>
      <c r="D24" s="28"/>
      <c r="E24" s="28"/>
      <c r="F24" s="28"/>
      <c r="G24" s="28"/>
      <c r="H24" s="53"/>
      <c r="J24" s="21"/>
      <c r="K24" s="21"/>
      <c r="L24" s="21"/>
    </row>
    <row r="25" spans="1:12" hidden="1" x14ac:dyDescent="0.25">
      <c r="C25" s="54"/>
      <c r="D25" s="54"/>
      <c r="J25" s="51"/>
    </row>
    <row r="26" spans="1:12" hidden="1" x14ac:dyDescent="0.25">
      <c r="I26" s="54"/>
      <c r="J26" s="51"/>
    </row>
    <row r="27" spans="1:12" hidden="1" x14ac:dyDescent="0.25">
      <c r="J27" s="51"/>
    </row>
    <row r="28" spans="1:12" hidden="1" x14ac:dyDescent="0.25">
      <c r="J28" s="51"/>
    </row>
    <row r="29" spans="1:12" hidden="1" x14ac:dyDescent="0.25">
      <c r="J29" s="51"/>
    </row>
    <row r="30" spans="1:12" hidden="1" x14ac:dyDescent="0.25">
      <c r="J30" s="51"/>
    </row>
    <row r="31" spans="1:12" hidden="1" x14ac:dyDescent="0.25">
      <c r="J31" s="51"/>
    </row>
    <row r="32" spans="1:12" hidden="1" x14ac:dyDescent="0.25">
      <c r="J32" s="51"/>
    </row>
    <row r="33" spans="10:10" hidden="1" x14ac:dyDescent="0.25">
      <c r="J33" s="51"/>
    </row>
    <row r="34" spans="10:10" hidden="1" x14ac:dyDescent="0.25">
      <c r="J34" s="51"/>
    </row>
    <row r="35" spans="10:10" hidden="1" x14ac:dyDescent="0.25">
      <c r="J35" s="51"/>
    </row>
    <row r="36" spans="10:10" hidden="1" x14ac:dyDescent="0.25">
      <c r="J36" s="51"/>
    </row>
    <row r="37" spans="10:10" hidden="1" x14ac:dyDescent="0.25">
      <c r="J37" s="51"/>
    </row>
    <row r="38" spans="10:10" hidden="1" x14ac:dyDescent="0.25">
      <c r="J38" s="51"/>
    </row>
    <row r="39" spans="10:10" hidden="1" x14ac:dyDescent="0.25">
      <c r="J39" s="51"/>
    </row>
    <row r="40" spans="10:10" hidden="1" x14ac:dyDescent="0.25">
      <c r="J40" s="51"/>
    </row>
    <row r="41" spans="10:10" hidden="1" x14ac:dyDescent="0.25">
      <c r="J41" s="51"/>
    </row>
    <row r="42" spans="10:10" hidden="1" x14ac:dyDescent="0.25">
      <c r="J42" s="51"/>
    </row>
    <row r="43" spans="10:10" hidden="1" x14ac:dyDescent="0.25">
      <c r="J43" s="51"/>
    </row>
    <row r="44" spans="10:10" hidden="1" x14ac:dyDescent="0.25">
      <c r="J44" s="51"/>
    </row>
    <row r="45" spans="10:10" hidden="1" x14ac:dyDescent="0.25">
      <c r="J45" s="51"/>
    </row>
    <row r="46" spans="10:10" hidden="1" x14ac:dyDescent="0.25">
      <c r="J46" s="51"/>
    </row>
    <row r="47" spans="10:10" hidden="1" x14ac:dyDescent="0.25">
      <c r="J47" s="51"/>
    </row>
    <row r="48" spans="10:10" hidden="1" x14ac:dyDescent="0.25">
      <c r="J48" s="51"/>
    </row>
    <row r="49" spans="10:10" hidden="1" x14ac:dyDescent="0.25">
      <c r="J49" s="51"/>
    </row>
    <row r="50" spans="10:10" hidden="1" x14ac:dyDescent="0.25">
      <c r="J50" s="51"/>
    </row>
    <row r="51" spans="10:10" hidden="1" x14ac:dyDescent="0.25">
      <c r="J51" s="51"/>
    </row>
    <row r="52" spans="10:10" hidden="1" x14ac:dyDescent="0.25">
      <c r="J52" s="51"/>
    </row>
    <row r="53" spans="10:10" hidden="1" x14ac:dyDescent="0.25">
      <c r="J53" s="51"/>
    </row>
    <row r="54" spans="10:10" hidden="1" x14ac:dyDescent="0.25">
      <c r="J54" s="51"/>
    </row>
    <row r="55" spans="10:10" hidden="1" x14ac:dyDescent="0.25">
      <c r="J55" s="51"/>
    </row>
    <row r="56" spans="10:10" hidden="1" x14ac:dyDescent="0.25">
      <c r="J56" s="51"/>
    </row>
    <row r="57" spans="10:10" hidden="1" x14ac:dyDescent="0.25">
      <c r="J57" s="51"/>
    </row>
    <row r="58" spans="10:10" hidden="1" x14ac:dyDescent="0.25">
      <c r="J58" s="51"/>
    </row>
    <row r="59" spans="10:10" hidden="1" x14ac:dyDescent="0.25">
      <c r="J59" s="51"/>
    </row>
    <row r="60" spans="10:10" hidden="1" x14ac:dyDescent="0.25">
      <c r="J60" s="51"/>
    </row>
    <row r="61" spans="10:10" hidden="1" x14ac:dyDescent="0.25">
      <c r="J61" s="51"/>
    </row>
    <row r="62" spans="10:10" hidden="1" x14ac:dyDescent="0.25">
      <c r="J62" s="51"/>
    </row>
    <row r="63" spans="10:10" hidden="1" x14ac:dyDescent="0.25">
      <c r="J63" s="51"/>
    </row>
    <row r="64" spans="10:10" hidden="1" x14ac:dyDescent="0.25">
      <c r="J64" s="51"/>
    </row>
    <row r="65" spans="10:10" hidden="1" x14ac:dyDescent="0.25">
      <c r="J65" s="51"/>
    </row>
    <row r="66" spans="10:10" hidden="1" x14ac:dyDescent="0.25">
      <c r="J66" s="51"/>
    </row>
    <row r="67" spans="10:10" hidden="1" x14ac:dyDescent="0.25">
      <c r="J67" s="51"/>
    </row>
    <row r="68" spans="10:10" hidden="1" x14ac:dyDescent="0.25">
      <c r="J68" s="51"/>
    </row>
    <row r="69" spans="10:10" hidden="1" x14ac:dyDescent="0.25">
      <c r="J69" s="51"/>
    </row>
    <row r="70" spans="10:10" hidden="1" x14ac:dyDescent="0.25">
      <c r="J70" s="51"/>
    </row>
    <row r="71" spans="10:10" hidden="1" x14ac:dyDescent="0.25">
      <c r="J71" s="51"/>
    </row>
    <row r="72" spans="10:10" hidden="1" x14ac:dyDescent="0.25">
      <c r="J72" s="51"/>
    </row>
    <row r="73" spans="10:10" hidden="1" x14ac:dyDescent="0.25">
      <c r="J73" s="51"/>
    </row>
    <row r="74" spans="10:10" hidden="1" x14ac:dyDescent="0.25">
      <c r="J74" s="51"/>
    </row>
    <row r="75" spans="10:10" hidden="1" x14ac:dyDescent="0.25">
      <c r="J75" s="51"/>
    </row>
    <row r="76" spans="10:10" hidden="1" x14ac:dyDescent="0.25">
      <c r="J76" s="51"/>
    </row>
    <row r="77" spans="10:10" hidden="1" x14ac:dyDescent="0.25">
      <c r="J77" s="51"/>
    </row>
    <row r="78" spans="10:10" hidden="1" x14ac:dyDescent="0.25">
      <c r="J78" s="51"/>
    </row>
    <row r="79" spans="10:10" hidden="1" x14ac:dyDescent="0.25">
      <c r="J79" s="51"/>
    </row>
    <row r="80" spans="10:10" hidden="1" x14ac:dyDescent="0.25">
      <c r="J80" s="51"/>
    </row>
    <row r="81" spans="10:10" hidden="1" x14ac:dyDescent="0.25">
      <c r="J81" s="51"/>
    </row>
    <row r="82" spans="10:10" hidden="1" x14ac:dyDescent="0.25">
      <c r="J82" s="51"/>
    </row>
    <row r="83" spans="10:10" hidden="1" x14ac:dyDescent="0.25">
      <c r="J83" s="51"/>
    </row>
    <row r="84" spans="10:10" hidden="1" x14ac:dyDescent="0.25">
      <c r="J84" s="51"/>
    </row>
    <row r="85" spans="10:10" hidden="1" x14ac:dyDescent="0.25">
      <c r="J85" s="51"/>
    </row>
    <row r="86" spans="10:10" hidden="1" x14ac:dyDescent="0.25">
      <c r="J86" s="51"/>
    </row>
    <row r="87" spans="10:10" hidden="1" x14ac:dyDescent="0.25">
      <c r="J87" s="51"/>
    </row>
    <row r="88" spans="10:10" hidden="1" x14ac:dyDescent="0.25">
      <c r="J88" s="51"/>
    </row>
    <row r="89" spans="10:10" hidden="1" x14ac:dyDescent="0.25">
      <c r="J89" s="51"/>
    </row>
    <row r="90" spans="10:10" hidden="1" x14ac:dyDescent="0.25">
      <c r="J90" s="51"/>
    </row>
    <row r="91" spans="10:10" hidden="1" x14ac:dyDescent="0.25">
      <c r="J91" s="51"/>
    </row>
    <row r="92" spans="10:10" hidden="1" x14ac:dyDescent="0.25">
      <c r="J92" s="51"/>
    </row>
    <row r="93" spans="10:10" hidden="1" x14ac:dyDescent="0.25">
      <c r="J93" s="51"/>
    </row>
    <row r="94" spans="10:10" hidden="1" x14ac:dyDescent="0.25">
      <c r="J94" s="51"/>
    </row>
    <row r="95" spans="10:10" hidden="1" x14ac:dyDescent="0.25">
      <c r="J95" s="51"/>
    </row>
    <row r="96" spans="10:10" hidden="1" x14ac:dyDescent="0.25">
      <c r="J96" s="51"/>
    </row>
    <row r="97" spans="10:10" hidden="1" x14ac:dyDescent="0.25">
      <c r="J97" s="51"/>
    </row>
    <row r="98" spans="10:10" hidden="1" x14ac:dyDescent="0.25">
      <c r="J98" s="51"/>
    </row>
    <row r="99" spans="10:10" hidden="1" x14ac:dyDescent="0.25">
      <c r="J99" s="51"/>
    </row>
    <row r="100" spans="10:10" hidden="1" x14ac:dyDescent="0.25">
      <c r="J100" s="51"/>
    </row>
    <row r="101" spans="10:10" hidden="1" x14ac:dyDescent="0.25">
      <c r="J101" s="51"/>
    </row>
    <row r="102" spans="10:10" hidden="1" x14ac:dyDescent="0.25">
      <c r="J102" s="51"/>
    </row>
    <row r="103" spans="10:10" hidden="1" x14ac:dyDescent="0.25">
      <c r="J103" s="51"/>
    </row>
    <row r="104" spans="10:10" hidden="1" x14ac:dyDescent="0.25">
      <c r="J104" s="51"/>
    </row>
    <row r="105" spans="10:10" hidden="1" x14ac:dyDescent="0.25">
      <c r="J105" s="51"/>
    </row>
    <row r="106" spans="10:10" hidden="1" x14ac:dyDescent="0.25">
      <c r="J106" s="51"/>
    </row>
    <row r="107" spans="10:10" hidden="1" x14ac:dyDescent="0.25">
      <c r="J107" s="51"/>
    </row>
    <row r="108" spans="10:10" hidden="1" x14ac:dyDescent="0.25">
      <c r="J108" s="51"/>
    </row>
    <row r="109" spans="10:10" hidden="1" x14ac:dyDescent="0.25">
      <c r="J109" s="51"/>
    </row>
    <row r="110" spans="10:10" hidden="1" x14ac:dyDescent="0.25">
      <c r="J110" s="51"/>
    </row>
    <row r="111" spans="10:10" hidden="1" x14ac:dyDescent="0.25">
      <c r="J111" s="51"/>
    </row>
    <row r="112" spans="10:10" x14ac:dyDescent="0.25">
      <c r="J112" s="51"/>
    </row>
    <row r="113" spans="10:10" hidden="1" x14ac:dyDescent="0.25">
      <c r="J113" s="86"/>
    </row>
    <row r="114" spans="10:10" x14ac:dyDescent="0.25"/>
  </sheetData>
  <mergeCells count="3">
    <mergeCell ref="B2:C2"/>
    <mergeCell ref="A1:C1"/>
    <mergeCell ref="E1:G1"/>
  </mergeCells>
  <phoneticPr fontId="24" type="noConversion"/>
  <conditionalFormatting sqref="H3:H10">
    <cfRule type="containsBlanks" dxfId="12" priority="14">
      <formula>LEN(TRIM(H3))=0</formula>
    </cfRule>
    <cfRule type="cellIs" dxfId="11" priority="15" operator="equal">
      <formula>0</formula>
    </cfRule>
    <cfRule type="cellIs" dxfId="10" priority="16" operator="equal">
      <formula>1</formula>
    </cfRule>
    <cfRule type="cellIs" dxfId="9" priority="17" operator="equal">
      <formula>2</formula>
    </cfRule>
  </conditionalFormatting>
  <conditionalFormatting sqref="H11:H14">
    <cfRule type="containsBlanks" dxfId="8" priority="10">
      <formula>LEN(TRIM(H11))=0</formula>
    </cfRule>
    <cfRule type="cellIs" dxfId="7" priority="11" operator="equal">
      <formula>0</formula>
    </cfRule>
    <cfRule type="cellIs" dxfId="6" priority="12" operator="equal">
      <formula>1</formula>
    </cfRule>
    <cfRule type="cellIs" dxfId="5" priority="13" operator="equal">
      <formula>2</formula>
    </cfRule>
  </conditionalFormatting>
  <conditionalFormatting sqref="H17">
    <cfRule type="colorScale" priority="7">
      <colorScale>
        <cfvo type="num" val="0"/>
        <cfvo type="num" val="50"/>
        <cfvo type="num" val="100"/>
        <color rgb="FFF8696B"/>
        <color rgb="FFFFEB84"/>
        <color rgb="FF63BE7B"/>
      </colorScale>
    </cfRule>
    <cfRule type="containsBlanks" dxfId="4" priority="8">
      <formula>LEN(TRIM(H17))=0</formula>
    </cfRule>
  </conditionalFormatting>
  <conditionalFormatting sqref="A1">
    <cfRule type="colorScale" priority="6">
      <colorScale>
        <cfvo type="num" val="0"/>
        <cfvo type="num" val="0.5"/>
        <cfvo type="num" val="1"/>
        <color rgb="FFF8696B"/>
        <color rgb="FFFFEB84"/>
        <color rgb="FF63BE7B"/>
      </colorScale>
    </cfRule>
  </conditionalFormatting>
  <conditionalFormatting sqref="D1">
    <cfRule type="colorScale" priority="5">
      <colorScale>
        <cfvo type="num" val="0"/>
        <cfvo type="num" val="0.5"/>
        <cfvo type="num" val="1"/>
        <color rgb="FFF8696B"/>
        <color rgb="FFFFEB84"/>
        <color rgb="FF63BE7B"/>
      </colorScale>
    </cfRule>
  </conditionalFormatting>
  <conditionalFormatting sqref="H1">
    <cfRule type="containsText" dxfId="3" priority="2" operator="containsText" text="Not assessed">
      <formula>NOT(ISERROR(SEARCH("Not assessed",H1)))</formula>
    </cfRule>
    <cfRule type="containsText" dxfId="2" priority="3" operator="containsText" text="None">
      <formula>NOT(ISERROR(SEARCH("None",H1)))</formula>
    </cfRule>
    <cfRule type="containsText" dxfId="1" priority="4" operator="containsText" text="Limited">
      <formula>NOT(ISERROR(SEARCH("Limited",H1)))</formula>
    </cfRule>
  </conditionalFormatting>
  <conditionalFormatting sqref="H1">
    <cfRule type="containsText" dxfId="0" priority="1" operator="containsText" text="Basic">
      <formula>NOT(ISERROR(SEARCH("Basic",H1)))</formula>
    </cfRule>
  </conditionalFormatting>
  <dataValidations count="2">
    <dataValidation allowBlank="1" showInputMessage="1" showErrorMessage="1" errorTitle="You must enter either 3, 2 or 1." error="3 (+++): meets the standard._x000a_2 (++): partially meets the standard._x000a_1 (+): does not meet the standard." sqref="I14 C13 I9:L9 I11 J3:L24" xr:uid="{00000000-0002-0000-0500-000000000000}"/>
    <dataValidation type="whole" allowBlank="1" showInputMessage="1" showErrorMessage="1" error="Value must be 2, 1 or 0" sqref="H3:H14" xr:uid="{CD4B12C7-0ED3-4451-B79F-0E82E4F6B6E5}">
      <formula1>0</formula1>
      <formula2>2</formula2>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162C1-9F05-4A92-B735-92FCB73CD590}">
  <dimension ref="A1:B7"/>
  <sheetViews>
    <sheetView workbookViewId="0">
      <selection activeCell="B7" sqref="B7"/>
    </sheetView>
  </sheetViews>
  <sheetFormatPr defaultRowHeight="15" x14ac:dyDescent="0.25"/>
  <cols>
    <col min="1" max="1" width="14.5703125" customWidth="1"/>
    <col min="2" max="2" width="29.85546875" customWidth="1"/>
  </cols>
  <sheetData>
    <row r="1" spans="1:2" x14ac:dyDescent="0.25">
      <c r="A1" s="48" t="s">
        <v>666</v>
      </c>
    </row>
    <row r="3" spans="1:2" x14ac:dyDescent="0.25">
      <c r="A3" t="s">
        <v>664</v>
      </c>
    </row>
    <row r="4" spans="1:2" x14ac:dyDescent="0.25">
      <c r="A4" s="221">
        <v>44519</v>
      </c>
      <c r="B4" t="s">
        <v>665</v>
      </c>
    </row>
    <row r="5" spans="1:2" x14ac:dyDescent="0.25">
      <c r="A5" s="221">
        <v>44538</v>
      </c>
      <c r="B5" t="s">
        <v>667</v>
      </c>
    </row>
    <row r="6" spans="1:2" x14ac:dyDescent="0.25">
      <c r="A6" s="221">
        <v>44576</v>
      </c>
      <c r="B6" t="s">
        <v>762</v>
      </c>
    </row>
    <row r="7" spans="1:2" x14ac:dyDescent="0.25">
      <c r="A7" s="221">
        <v>44612</v>
      </c>
      <c r="B7" t="s">
        <v>763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30F0D-5C43-4D7E-93B5-9CC53FB472A5}">
  <dimension ref="A1:M12"/>
  <sheetViews>
    <sheetView workbookViewId="0">
      <selection activeCell="E4" sqref="E4"/>
    </sheetView>
  </sheetViews>
  <sheetFormatPr defaultColWidth="0" defaultRowHeight="15" zeroHeight="1" x14ac:dyDescent="0.25"/>
  <cols>
    <col min="1" max="1" width="4.140625" customWidth="1"/>
    <col min="2" max="2" width="4.5703125" customWidth="1"/>
    <col min="3" max="3" width="24.42578125" bestFit="1" customWidth="1"/>
    <col min="4" max="4" width="12.5703125" customWidth="1"/>
    <col min="5" max="5" width="20.140625" customWidth="1"/>
    <col min="6" max="6" width="8.7109375" customWidth="1"/>
    <col min="7" max="8" width="12.140625" customWidth="1"/>
    <col min="9" max="9" width="20.42578125" bestFit="1" customWidth="1"/>
    <col min="10" max="12" width="12.140625" hidden="1" customWidth="1"/>
    <col min="13" max="13" width="9.140625" customWidth="1"/>
    <col min="14" max="16384" width="9.140625" hidden="1"/>
  </cols>
  <sheetData>
    <row r="1" spans="2:13" ht="30.75" customHeight="1" x14ac:dyDescent="0.25">
      <c r="C1" s="196" t="s">
        <v>645</v>
      </c>
    </row>
    <row r="2" spans="2:13" ht="30" x14ac:dyDescent="0.25">
      <c r="B2" s="61"/>
      <c r="C2" s="61"/>
      <c r="D2" s="223" t="s">
        <v>663</v>
      </c>
      <c r="E2" s="197" t="s">
        <v>630</v>
      </c>
      <c r="F2" s="158" t="s">
        <v>631</v>
      </c>
      <c r="G2" s="158" t="s">
        <v>632</v>
      </c>
      <c r="H2" s="205"/>
      <c r="I2" s="205" t="s">
        <v>649</v>
      </c>
      <c r="J2" s="205" t="s">
        <v>646</v>
      </c>
      <c r="K2" s="205" t="s">
        <v>647</v>
      </c>
      <c r="L2" s="205" t="s">
        <v>648</v>
      </c>
    </row>
    <row r="3" spans="2:13" x14ac:dyDescent="0.25">
      <c r="B3" s="61">
        <v>1</v>
      </c>
      <c r="C3" s="151" t="s">
        <v>591</v>
      </c>
      <c r="D3" s="61">
        <v>17</v>
      </c>
      <c r="E3" s="61">
        <f>'1 Water'!$H23</f>
        <v>0</v>
      </c>
      <c r="F3" s="159">
        <f>'1 Water'!$H22</f>
        <v>0</v>
      </c>
      <c r="G3" s="160" t="str">
        <f t="shared" ref="G3:G9" si="0">IF(E3&gt;0,F3/E3/2*100%,"")</f>
        <v/>
      </c>
      <c r="H3" s="206"/>
      <c r="I3" s="206" t="str">
        <f>IF(J3,"JMP level: Basic",IF(K3,"JMP level: Limited",IF(L3,"JMP level: None","JMP level: Not assessed")))</f>
        <v>JMP level: Not assessed</v>
      </c>
      <c r="J3" s="206" t="b">
        <f>AND(OR('1 Water'!H3&gt;0,'1 Water'!H4&gt;0),'1 Water'!H7&gt;0)</f>
        <v>0</v>
      </c>
      <c r="K3" s="206" t="b">
        <f>AND(NOT(J3),NOT(L3),OR(NOT(ISBLANK('1 Water'!H3)),NOT(ISBLANK('1 Water'!H4))),NOT(ISBLANK('1 Water'!H7)))</f>
        <v>0</v>
      </c>
      <c r="L3" s="206" t="b">
        <f>AND('1 Water'!H7=0,NOT(ISBLANK('1 Water'!H7)),OR(AND('1 Water'!H3=0,NOT(ISBLANK('1 Water'!H3))),AND('1 Water'!H4=0,NOT(ISBLANK('1 Water'!H4)))))</f>
        <v>0</v>
      </c>
      <c r="M3" s="206"/>
    </row>
    <row r="4" spans="2:13" x14ac:dyDescent="0.25">
      <c r="B4" s="61">
        <v>2</v>
      </c>
      <c r="C4" s="152" t="s">
        <v>597</v>
      </c>
      <c r="D4" s="61">
        <v>13</v>
      </c>
      <c r="E4" s="61">
        <f>'2 Sanitation'!$H20</f>
        <v>0</v>
      </c>
      <c r="F4" s="159">
        <f>'2 Sanitation'!$H19</f>
        <v>0</v>
      </c>
      <c r="G4" s="160" t="str">
        <f t="shared" si="0"/>
        <v/>
      </c>
      <c r="H4" s="206"/>
      <c r="I4" s="206" t="str">
        <f>IF(J4,"JMP level: Basic",IF(K4,"JMP level: Limited",IF(L4,"JMP level: None","JMP level: Not assessed")))</f>
        <v>JMP level: Not assessed</v>
      </c>
      <c r="J4" s="206" t="b">
        <f>AND('2 Sanitation'!H3&gt;0,'2 Sanitation'!H4&gt;0,'2 Sanitation'!H6&gt;0,'2 Sanitation'!H7&gt;0,'2 Sanitation'!H8&gt;0,'2 Sanitation'!H9&gt;0)</f>
        <v>0</v>
      </c>
      <c r="K4" t="b">
        <f>AND('2 Sanitation'!H3&gt;0,'2 Sanitation'!H4&gt;0,OR('2 Sanitation'!H6=0,'2 Sanitation'!H7=0,'2 Sanitation'!H8=0,'2 Sanitation'!H9=0))</f>
        <v>0</v>
      </c>
      <c r="L4" t="b">
        <f>OR(AND('2 Sanitation'!H3=0,NOT(ISBLANK('2 Sanitation'!H3))),AND('2 Sanitation'!H4=0,NOT(ISBLANK('2 Sanitation'!H4))))</f>
        <v>0</v>
      </c>
    </row>
    <row r="5" spans="2:13" x14ac:dyDescent="0.25">
      <c r="B5" s="61">
        <v>3</v>
      </c>
      <c r="C5" s="153" t="s">
        <v>625</v>
      </c>
      <c r="D5" s="61">
        <v>20</v>
      </c>
      <c r="E5" s="61">
        <f>'3 Health care waste'!H25</f>
        <v>0</v>
      </c>
      <c r="F5">
        <f>'3 Health care waste'!H24</f>
        <v>0</v>
      </c>
      <c r="G5" s="160" t="str">
        <f t="shared" si="0"/>
        <v/>
      </c>
      <c r="H5" s="206"/>
      <c r="I5" s="206" t="str">
        <f>IF(J5,"JMP level: Basic",IF(K5,"JMP level: Limited",IF(L5,"JMP level: None","JMP level: Not assessed")))</f>
        <v>JMP level: Not assessed</v>
      </c>
      <c r="J5" t="b">
        <f>AND('3 Health care waste'!H5&gt;0,'3 Health care waste'!H13&gt;0,'3 Health care waste'!H15&gt;0)</f>
        <v>0</v>
      </c>
      <c r="K5" s="206" t="b">
        <f>AND(NOT(J5),NOT(L5),NOT(ISBLANK('3 Health care waste'!H5)),OR(NOT(ISBLANK('3 Health care waste'!H13)),NOT(ISBLANK('3 Health care waste'!H15))))</f>
        <v>0</v>
      </c>
      <c r="L5" s="206" t="b">
        <f>AND('3 Health care waste'!H5=0,NOT(ISBLANK('3 Health care waste'!H5)),OR(AND('3 Health care waste'!H13=0,NOT(ISBLANK('3 Health care waste'!H13))),AND('3 Health care waste'!H15=0,NOT(ISBLANK('3 Health care waste'!H15)))))</f>
        <v>0</v>
      </c>
    </row>
    <row r="6" spans="2:13" x14ac:dyDescent="0.25">
      <c r="B6" s="61">
        <v>4</v>
      </c>
      <c r="C6" s="155" t="s">
        <v>50</v>
      </c>
      <c r="D6" s="61">
        <v>5</v>
      </c>
      <c r="E6" s="61">
        <f>'4 Hand hygiene'!$H10</f>
        <v>0</v>
      </c>
      <c r="F6" s="159">
        <f>'4 Hand hygiene'!$H9</f>
        <v>0</v>
      </c>
      <c r="G6" s="160" t="str">
        <f t="shared" si="0"/>
        <v/>
      </c>
      <c r="H6" s="206"/>
      <c r="I6" s="206" t="str">
        <f>IF(J6,"JMP level: Basic",IF(K6,"JMP level: Limited",IF(L6,"JMP level: None","JMP level: Not assessed")))</f>
        <v>JMP level: Not assessed</v>
      </c>
      <c r="J6" t="b">
        <f>AND('4 Hand hygiene'!H3&gt;0,'2 Sanitation'!H5&gt;0)</f>
        <v>0</v>
      </c>
      <c r="K6" s="206" t="b">
        <f>AND(NOT(J6),NOT(L6),NOT(ISBLANK('2 Sanitation'!H5)),NOT(ISBLANK('4 Hand hygiene'!H3)))</f>
        <v>0</v>
      </c>
      <c r="L6" s="206" t="b">
        <f>AND('4 Hand hygiene'!H3=0,NOT(ISBLANK('4 Hand hygiene'!H3)),'2 Sanitation'!H5=0,NOT(ISBLANK('2 Sanitation'!H5)))</f>
        <v>0</v>
      </c>
    </row>
    <row r="7" spans="2:13" x14ac:dyDescent="0.25">
      <c r="B7" s="61">
        <v>5</v>
      </c>
      <c r="C7" s="156" t="s">
        <v>626</v>
      </c>
      <c r="D7" s="61">
        <v>16</v>
      </c>
      <c r="E7" s="61">
        <f>'5 Environmental cleaning'!$H20</f>
        <v>0</v>
      </c>
      <c r="F7" s="159">
        <f>'5 Environmental cleaning'!$H19</f>
        <v>0</v>
      </c>
      <c r="G7" s="160" t="str">
        <f t="shared" si="0"/>
        <v/>
      </c>
      <c r="H7" s="206"/>
      <c r="I7" s="206" t="str">
        <f>IF(J7,"JMP level: Basic",IF(K7,"JMP level: Limited",IF(L7,"JMP level: None","JMP level: Not assessed")))</f>
        <v>JMP level: Not assessed</v>
      </c>
      <c r="J7" t="b">
        <f>AND('5 Environmental cleaning'!H3&gt;0,'5 Environmental cleaning'!H7=2)</f>
        <v>0</v>
      </c>
      <c r="K7" s="206" t="b">
        <f>AND(NOT(J7),NOT(L7),NOT(ISBLANK('5 Environmental cleaning'!H3)),NOT(ISBLANK('5 Environmental cleaning'!H7)))</f>
        <v>0</v>
      </c>
      <c r="L7" s="206" t="b">
        <f>AND('5 Environmental cleaning'!H3=0,NOT(ISBLANK('5 Environmental cleaning'!H3)),'5 Environmental cleaning'!H7=0,NOT(ISBLANK('5 Environmental cleaning'!H7)))</f>
        <v>0</v>
      </c>
    </row>
    <row r="8" spans="2:13" x14ac:dyDescent="0.25">
      <c r="B8" s="61">
        <v>6</v>
      </c>
      <c r="C8" s="154" t="s">
        <v>627</v>
      </c>
      <c r="D8" s="61">
        <v>13</v>
      </c>
      <c r="E8" s="61">
        <f>'6 Energy &amp; environment'!$H17</f>
        <v>0</v>
      </c>
      <c r="F8" s="159">
        <f>'6 Energy &amp; environment'!$H16</f>
        <v>0</v>
      </c>
      <c r="G8" s="160" t="str">
        <f t="shared" si="0"/>
        <v/>
      </c>
      <c r="H8" s="206"/>
      <c r="I8" s="206"/>
      <c r="K8" s="206"/>
      <c r="L8" s="206"/>
    </row>
    <row r="9" spans="2:13" x14ac:dyDescent="0.25">
      <c r="B9" s="61">
        <v>7</v>
      </c>
      <c r="C9" s="157" t="s">
        <v>628</v>
      </c>
      <c r="D9" s="61">
        <v>12</v>
      </c>
      <c r="E9" s="61">
        <f>'7 Management &amp; workforce'!$H16</f>
        <v>0</v>
      </c>
      <c r="F9" s="159">
        <f>'7 Management &amp; workforce'!$H15</f>
        <v>0</v>
      </c>
      <c r="G9" s="160" t="str">
        <f t="shared" si="0"/>
        <v/>
      </c>
      <c r="H9" s="206"/>
      <c r="I9" s="206"/>
      <c r="J9" s="206"/>
      <c r="K9" s="206"/>
      <c r="L9" s="206"/>
    </row>
    <row r="10" spans="2:13" ht="15.75" thickBot="1" x14ac:dyDescent="0.3">
      <c r="B10" s="61"/>
      <c r="C10" s="158" t="s">
        <v>629</v>
      </c>
      <c r="D10" s="158">
        <f>SUM(D3:D9)</f>
        <v>96</v>
      </c>
      <c r="E10" s="161">
        <f>SUM(E3:E9)</f>
        <v>0</v>
      </c>
      <c r="F10" s="159">
        <f>SUM(F3:F9)</f>
        <v>0</v>
      </c>
      <c r="G10" s="160" t="str">
        <f t="shared" ref="G10" si="1">IF(E10&gt;0,F10/E10/2*100%,"")</f>
        <v/>
      </c>
      <c r="H10" s="206"/>
      <c r="I10" s="206"/>
      <c r="J10" s="206"/>
      <c r="K10" s="206"/>
      <c r="L10" s="206"/>
    </row>
    <row r="11" spans="2:13" ht="15.75" thickBot="1" x14ac:dyDescent="0.3">
      <c r="C11" t="s">
        <v>644</v>
      </c>
      <c r="E11" s="207">
        <f>E10/D10</f>
        <v>0</v>
      </c>
    </row>
    <row r="12" spans="2:13" ht="79.5" customHeight="1" x14ac:dyDescent="0.25">
      <c r="C12" s="233" t="s">
        <v>687</v>
      </c>
      <c r="D12" s="233"/>
      <c r="E12" s="233"/>
    </row>
  </sheetData>
  <mergeCells count="1">
    <mergeCell ref="C12:E12"/>
  </mergeCells>
  <conditionalFormatting sqref="G3:G10">
    <cfRule type="colorScale" priority="11">
      <colorScale>
        <cfvo type="num" val="0"/>
        <cfvo type="num" val="0.5"/>
        <cfvo type="num" val="1"/>
        <color rgb="FFF8696B"/>
        <color rgb="FFFFEB84"/>
        <color rgb="FF63BE7B"/>
      </colorScale>
    </cfRule>
  </conditionalFormatting>
  <conditionalFormatting sqref="E11">
    <cfRule type="colorScale" priority="9">
      <colorScale>
        <cfvo type="num" val="0"/>
        <cfvo type="num" val="0.5"/>
        <cfvo type="num" val="1"/>
        <color rgb="FFF8696B"/>
        <color rgb="FFFFEB84"/>
        <color rgb="FF63BE7B"/>
      </colorScale>
    </cfRule>
  </conditionalFormatting>
  <conditionalFormatting sqref="I3:I7">
    <cfRule type="containsText" dxfId="135" priority="6" operator="containsText" text="Not assessed">
      <formula>NOT(ISERROR(SEARCH("Not assessed",I3)))</formula>
    </cfRule>
    <cfRule type="containsText" dxfId="134" priority="7" operator="containsText" text="None">
      <formula>NOT(ISERROR(SEARCH("None",I3)))</formula>
    </cfRule>
    <cfRule type="containsText" dxfId="133" priority="8" operator="containsText" text="Limited">
      <formula>NOT(ISERROR(SEARCH("Limited",I3)))</formula>
    </cfRule>
  </conditionalFormatting>
  <conditionalFormatting sqref="I3">
    <cfRule type="containsText" dxfId="132" priority="5" operator="containsText" text="Basic">
      <formula>NOT(ISERROR(SEARCH("Basic",I3)))</formula>
    </cfRule>
  </conditionalFormatting>
  <conditionalFormatting sqref="I4">
    <cfRule type="containsText" dxfId="131" priority="4" operator="containsText" text="Basic">
      <formula>NOT(ISERROR(SEARCH("Basic",I4)))</formula>
    </cfRule>
  </conditionalFormatting>
  <conditionalFormatting sqref="I5">
    <cfRule type="containsText" dxfId="130" priority="3" operator="containsText" text="Basic">
      <formula>NOT(ISERROR(SEARCH("Basic",I5)))</formula>
    </cfRule>
  </conditionalFormatting>
  <conditionalFormatting sqref="I6">
    <cfRule type="containsText" dxfId="129" priority="2" operator="containsText" text="Basic">
      <formula>NOT(ISERROR(SEARCH("Basic",I6)))</formula>
    </cfRule>
  </conditionalFormatting>
  <conditionalFormatting sqref="I7">
    <cfRule type="containsText" dxfId="128" priority="1" operator="containsText" text="Basic">
      <formula>NOT(ISERROR(SEARCH("Basic",I7)))</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E28E2-6B93-4EBF-8BA3-30CC5C19990A}">
  <sheetPr>
    <tabColor theme="1"/>
  </sheetPr>
  <dimension ref="A1:S235"/>
  <sheetViews>
    <sheetView workbookViewId="0">
      <selection activeCell="A4" sqref="A4"/>
    </sheetView>
  </sheetViews>
  <sheetFormatPr defaultRowHeight="15" x14ac:dyDescent="0.25"/>
  <cols>
    <col min="1" max="2" width="16.85546875" style="124" customWidth="1"/>
    <col min="3" max="3" width="44.85546875" style="124" customWidth="1"/>
    <col min="4" max="4" width="18.85546875" style="174" customWidth="1"/>
    <col min="5" max="5" width="33" style="135" customWidth="1"/>
    <col min="6" max="8" width="30.140625" style="133" customWidth="1"/>
    <col min="9" max="9" width="34.7109375" style="182" customWidth="1"/>
    <col min="10" max="10" width="43.28515625" style="133" customWidth="1"/>
    <col min="11" max="11" width="15.5703125" style="94" customWidth="1"/>
    <col min="12" max="12" width="24.85546875" style="133" customWidth="1"/>
    <col min="13" max="13" width="20" style="133" customWidth="1"/>
    <col min="14" max="14" width="24.42578125" style="133" customWidth="1"/>
    <col min="15" max="15" width="17.42578125" style="105" customWidth="1"/>
    <col min="16" max="16" width="25" style="94" customWidth="1"/>
    <col min="17" max="17" width="40.5703125" style="94" customWidth="1"/>
    <col min="18" max="18" width="24" style="94" customWidth="1"/>
    <col min="19" max="19" width="40.5703125" style="109" customWidth="1"/>
  </cols>
  <sheetData>
    <row r="1" spans="1:19" x14ac:dyDescent="0.25">
      <c r="A1" s="125" t="s">
        <v>581</v>
      </c>
      <c r="B1" s="125"/>
      <c r="C1" s="125"/>
      <c r="D1" s="175"/>
      <c r="E1" s="134"/>
      <c r="F1" s="234" t="s">
        <v>582</v>
      </c>
      <c r="G1" s="235"/>
      <c r="H1" s="235"/>
      <c r="I1" s="235"/>
      <c r="J1" s="129" t="s">
        <v>583</v>
      </c>
      <c r="K1" s="126"/>
      <c r="L1" s="129"/>
      <c r="M1" s="129"/>
      <c r="N1" s="129"/>
      <c r="O1" s="141"/>
      <c r="P1" s="236" t="s">
        <v>584</v>
      </c>
      <c r="Q1" s="237"/>
      <c r="R1" s="237"/>
      <c r="S1" s="237"/>
    </row>
    <row r="2" spans="1:19" ht="24" x14ac:dyDescent="0.25">
      <c r="A2" s="138" t="s">
        <v>602</v>
      </c>
      <c r="B2" s="162"/>
      <c r="D2" s="170"/>
      <c r="E2" s="99"/>
      <c r="F2" s="138"/>
      <c r="G2" s="143"/>
      <c r="H2" s="143"/>
      <c r="I2" s="100"/>
      <c r="J2" s="130"/>
      <c r="K2" s="89"/>
      <c r="L2" s="130"/>
      <c r="M2" s="130"/>
      <c r="N2" s="130"/>
      <c r="O2" s="140"/>
      <c r="P2" s="101" t="s">
        <v>585</v>
      </c>
      <c r="Q2" s="90"/>
      <c r="R2" s="110"/>
      <c r="S2" s="106"/>
    </row>
    <row r="3" spans="1:19" ht="102.75" x14ac:dyDescent="0.25">
      <c r="A3" s="91" t="s">
        <v>598</v>
      </c>
      <c r="B3" s="91" t="s">
        <v>634</v>
      </c>
      <c r="C3" s="91" t="s">
        <v>641</v>
      </c>
      <c r="D3" s="171" t="s">
        <v>642</v>
      </c>
      <c r="E3" s="99" t="s">
        <v>599</v>
      </c>
      <c r="F3" s="95" t="s">
        <v>590</v>
      </c>
      <c r="G3" s="144" t="s">
        <v>690</v>
      </c>
      <c r="H3" s="144" t="s">
        <v>688</v>
      </c>
      <c r="I3" s="184" t="s">
        <v>689</v>
      </c>
      <c r="J3" s="95" t="s">
        <v>643</v>
      </c>
      <c r="K3" s="91" t="s">
        <v>586</v>
      </c>
      <c r="L3" s="91" t="s">
        <v>614</v>
      </c>
      <c r="M3" s="91" t="s">
        <v>601</v>
      </c>
      <c r="N3" s="91" t="s">
        <v>587</v>
      </c>
      <c r="O3" s="102" t="s">
        <v>600</v>
      </c>
      <c r="P3" s="95" t="s">
        <v>653</v>
      </c>
      <c r="Q3" s="91" t="s">
        <v>603</v>
      </c>
      <c r="R3" s="91" t="s">
        <v>604</v>
      </c>
      <c r="S3" s="113" t="s">
        <v>592</v>
      </c>
    </row>
    <row r="4" spans="1:19" ht="24" x14ac:dyDescent="0.25">
      <c r="A4" s="164" t="s">
        <v>591</v>
      </c>
      <c r="B4" s="164" t="str">
        <f>'1 Water'!A3</f>
        <v>W_1a</v>
      </c>
      <c r="C4" s="164" t="str">
        <f>'1 Water'!D3</f>
        <v xml:space="preserve">An improved water supply is piped into the facility or located on premises </v>
      </c>
      <c r="D4" s="179" t="str">
        <f>IF(ISBLANK('1 Water'!H3),"Not assessed",'1 Water'!H3)</f>
        <v>Not assessed</v>
      </c>
      <c r="E4" s="127"/>
      <c r="F4" s="139"/>
      <c r="G4" s="145"/>
      <c r="H4" s="145"/>
      <c r="I4" s="183"/>
      <c r="J4" s="131"/>
      <c r="K4" s="92"/>
      <c r="L4" s="136"/>
      <c r="M4" s="136"/>
      <c r="N4" s="136"/>
      <c r="O4" s="103"/>
      <c r="P4" s="97"/>
      <c r="Q4" s="92"/>
      <c r="R4" s="111"/>
      <c r="S4" s="107"/>
    </row>
    <row r="5" spans="1:19" x14ac:dyDescent="0.25">
      <c r="A5" s="164" t="s">
        <v>591</v>
      </c>
      <c r="B5" s="164" t="str">
        <f>'1 Water'!A3</f>
        <v>W_1a</v>
      </c>
      <c r="C5" s="164" t="str">
        <f>'1 Water'!D4</f>
        <v>The facility has piped water supplies on premises</v>
      </c>
      <c r="D5" s="179" t="str">
        <f>IF(ISBLANK('1 Water'!H4),"Not assessed",'1 Water'!H4)</f>
        <v>Not assessed</v>
      </c>
      <c r="E5" s="127"/>
      <c r="F5" s="96"/>
      <c r="G5" s="146"/>
      <c r="H5" s="146"/>
      <c r="I5" s="183"/>
      <c r="J5" s="131"/>
      <c r="K5" s="92"/>
      <c r="L5" s="136"/>
      <c r="M5" s="136"/>
      <c r="N5" s="136"/>
      <c r="O5" s="103"/>
      <c r="P5" s="97"/>
      <c r="Q5" s="92"/>
      <c r="R5" s="111"/>
      <c r="S5" s="107"/>
    </row>
    <row r="6" spans="1:19" ht="24" x14ac:dyDescent="0.25">
      <c r="A6" s="164" t="s">
        <v>591</v>
      </c>
      <c r="B6" s="164" t="str">
        <f>'1 Water'!A5</f>
        <v>W_2</v>
      </c>
      <c r="C6" s="164" t="str">
        <f>'1 Water'!D5</f>
        <v>All taps are connected to an available and functioning water supply, with no leaks in pipes</v>
      </c>
      <c r="D6" s="179" t="str">
        <f>IF(ISBLANK('1 Water'!H5),"Not assessed",'1 Water'!H5)</f>
        <v>Not assessed</v>
      </c>
      <c r="E6" s="127"/>
      <c r="F6" s="96"/>
      <c r="G6" s="146"/>
      <c r="H6" s="146"/>
      <c r="I6" s="183"/>
      <c r="J6" s="131"/>
      <c r="K6" s="92"/>
      <c r="L6" s="136"/>
      <c r="M6" s="136"/>
      <c r="N6" s="136"/>
      <c r="O6" s="103"/>
      <c r="P6" s="97"/>
      <c r="Q6" s="92"/>
      <c r="R6" s="111"/>
      <c r="S6" s="107"/>
    </row>
    <row r="7" spans="1:19" ht="24" x14ac:dyDescent="0.25">
      <c r="A7" s="164" t="s">
        <v>591</v>
      </c>
      <c r="B7" s="164" t="str">
        <f>'1 Water'!A6</f>
        <v>W_3a</v>
      </c>
      <c r="C7" s="164" t="str">
        <f>'1 Water'!D6</f>
        <v xml:space="preserve">Water is available during all operating times of the facility </v>
      </c>
      <c r="D7" s="179" t="str">
        <f>IF(ISBLANK('1 Water'!H6),"Not assessed",'1 Water'!H6)</f>
        <v>Not assessed</v>
      </c>
      <c r="E7" s="127"/>
      <c r="F7" s="96"/>
      <c r="G7" s="146"/>
      <c r="H7" s="146"/>
      <c r="I7" s="183"/>
      <c r="J7" s="131"/>
      <c r="K7" s="92"/>
      <c r="L7" s="136"/>
      <c r="M7" s="136"/>
      <c r="N7" s="136"/>
      <c r="O7" s="103"/>
      <c r="P7" s="97"/>
      <c r="Q7" s="92"/>
      <c r="R7" s="111"/>
      <c r="S7" s="107"/>
    </row>
    <row r="8" spans="1:19" ht="24" x14ac:dyDescent="0.25">
      <c r="A8" s="164" t="s">
        <v>591</v>
      </c>
      <c r="B8" s="164" t="str">
        <f>'1 Water'!A7</f>
        <v>W_3b</v>
      </c>
      <c r="C8" s="164" t="str">
        <f>'1 Water'!D7</f>
        <v xml:space="preserve">Water is available at the time the WASH FIT assessment is carried out </v>
      </c>
      <c r="D8" s="179" t="str">
        <f>IF(ISBLANK('1 Water'!H7),"Not assessed",'1 Water'!H7)</f>
        <v>Not assessed</v>
      </c>
      <c r="E8" s="127"/>
      <c r="F8" s="96"/>
      <c r="G8" s="146"/>
      <c r="H8" s="146"/>
      <c r="I8" s="183"/>
      <c r="J8" s="131"/>
      <c r="K8" s="92"/>
      <c r="L8" s="136"/>
      <c r="M8" s="136"/>
      <c r="N8" s="136"/>
      <c r="O8" s="103"/>
      <c r="P8" s="97"/>
      <c r="Q8" s="92"/>
      <c r="R8" s="111"/>
      <c r="S8" s="107"/>
    </row>
    <row r="9" spans="1:19" ht="36" x14ac:dyDescent="0.25">
      <c r="A9" s="164" t="s">
        <v>591</v>
      </c>
      <c r="B9" s="164" t="str">
        <f>'1 Water'!A8</f>
        <v>W_4</v>
      </c>
      <c r="C9" s="164" t="str">
        <f>'1 Water'!D8</f>
        <v>Water is available throughout the year (i.e. not affected by seasonality, weather variability/extreme events or other constraints)</v>
      </c>
      <c r="D9" s="179" t="str">
        <f>IF(ISBLANK('1 Water'!H8),"Not assessed",'1 Water'!H8)</f>
        <v>Not assessed</v>
      </c>
      <c r="E9" s="127"/>
      <c r="F9" s="96"/>
      <c r="G9" s="146"/>
      <c r="H9" s="146"/>
      <c r="I9" s="183"/>
      <c r="J9" s="131"/>
      <c r="K9" s="92"/>
      <c r="L9" s="136"/>
      <c r="M9" s="136"/>
      <c r="N9" s="136"/>
      <c r="O9" s="103"/>
      <c r="P9" s="97"/>
      <c r="Q9" s="92"/>
      <c r="R9" s="111"/>
      <c r="S9" s="107"/>
    </row>
    <row r="10" spans="1:19" ht="24" x14ac:dyDescent="0.25">
      <c r="A10" s="164" t="s">
        <v>591</v>
      </c>
      <c r="B10" s="164" t="str">
        <f>'1 Water'!A9</f>
        <v>W_5</v>
      </c>
      <c r="C10" s="164" t="str">
        <f>'1 Water'!D9</f>
        <v>Main water supply system has been functional for the past 3 months with no major breakdowns</v>
      </c>
      <c r="D10" s="179" t="str">
        <f>IF(ISBLANK('1 Water'!H9),"Not assessed",'1 Water'!H9)</f>
        <v>Not assessed</v>
      </c>
      <c r="E10" s="127"/>
      <c r="F10" s="96"/>
      <c r="G10" s="146"/>
      <c r="H10" s="146"/>
      <c r="I10" s="183"/>
      <c r="J10" s="131"/>
      <c r="K10" s="92"/>
      <c r="L10" s="136"/>
      <c r="M10" s="136"/>
      <c r="N10" s="136"/>
      <c r="O10" s="103"/>
      <c r="P10" s="97"/>
      <c r="Q10" s="92"/>
      <c r="R10" s="111"/>
      <c r="S10" s="107"/>
    </row>
    <row r="11" spans="1:19" ht="48" x14ac:dyDescent="0.25">
      <c r="A11" s="164" t="s">
        <v>591</v>
      </c>
      <c r="B11" s="164" t="str">
        <f>'1 Water'!A10</f>
        <v>W_6</v>
      </c>
      <c r="C11" s="164" t="str">
        <f>'1 Water'!D10</f>
        <v>Additional improved water source(s) are identified, and available, and can be accessed (and adequately treated if necessary) in case the main source is no longer functioning/available</v>
      </c>
      <c r="D11" s="179" t="str">
        <f>IF(ISBLANK('1 Water'!H10),"Not assessed",'1 Water'!H10)</f>
        <v>Not assessed</v>
      </c>
      <c r="E11" s="127"/>
      <c r="F11" s="96"/>
      <c r="G11" s="146"/>
      <c r="H11" s="146"/>
      <c r="I11" s="183"/>
      <c r="J11" s="131"/>
      <c r="K11" s="92"/>
      <c r="L11" s="136"/>
      <c r="M11" s="136"/>
      <c r="N11" s="136"/>
      <c r="O11" s="103"/>
      <c r="P11" s="97"/>
      <c r="Q11" s="92"/>
      <c r="R11" s="111"/>
      <c r="S11" s="107"/>
    </row>
    <row r="12" spans="1:19" x14ac:dyDescent="0.25">
      <c r="A12" s="164" t="s">
        <v>591</v>
      </c>
      <c r="B12" s="164" t="str">
        <f>'1 Water'!A11</f>
        <v>W_7</v>
      </c>
      <c r="C12" s="164" t="str">
        <f>'1 Water'!D11</f>
        <v>Water is of sufficient quantity for all uses</v>
      </c>
      <c r="D12" s="179" t="str">
        <f>IF(ISBLANK('1 Water'!H11),"Not assessed",'1 Water'!H11)</f>
        <v>Not assessed</v>
      </c>
      <c r="E12" s="127"/>
      <c r="F12" s="96"/>
      <c r="G12" s="146"/>
      <c r="H12" s="146"/>
      <c r="I12" s="183"/>
      <c r="J12" s="131"/>
      <c r="K12" s="92"/>
      <c r="L12" s="136"/>
      <c r="M12" s="136"/>
      <c r="N12" s="136"/>
      <c r="O12" s="103"/>
      <c r="P12" s="97"/>
      <c r="Q12" s="92"/>
      <c r="R12" s="111"/>
      <c r="S12" s="107"/>
    </row>
    <row r="13" spans="1:19" ht="72" x14ac:dyDescent="0.25">
      <c r="A13" s="164" t="s">
        <v>591</v>
      </c>
      <c r="B13" s="164" t="str">
        <f>'1 Water'!A12</f>
        <v>W_8</v>
      </c>
      <c r="C13" s="164" t="str">
        <f>'1 Water'!D12</f>
        <v>The facility has tanks to store water in case of disruption to the main supply, and water storage tanks are protected (e.g. from climate-related extreme weather events) and adequately managed (e.g. inspected, cleaned/disinfected regularly), and are sufficient to meet the needs of the facility for 2 days</v>
      </c>
      <c r="D13" s="179" t="str">
        <f>IF(ISBLANK('1 Water'!H12),"Not assessed",'1 Water'!H12)</f>
        <v>Not assessed</v>
      </c>
      <c r="E13" s="127"/>
      <c r="F13" s="96"/>
      <c r="G13" s="146"/>
      <c r="H13" s="146"/>
      <c r="I13" s="183"/>
      <c r="J13" s="131"/>
      <c r="K13" s="92"/>
      <c r="L13" s="136"/>
      <c r="M13" s="136"/>
      <c r="N13" s="136"/>
      <c r="O13" s="103"/>
      <c r="P13" s="97"/>
      <c r="Q13" s="92"/>
      <c r="R13" s="111"/>
      <c r="S13" s="107"/>
    </row>
    <row r="14" spans="1:19" ht="36" x14ac:dyDescent="0.25">
      <c r="A14" s="164" t="s">
        <v>591</v>
      </c>
      <c r="B14" s="164" t="str">
        <f>'1 Water'!A13</f>
        <v>W_9</v>
      </c>
      <c r="C14" s="164" t="str">
        <f>'1 Water'!D13</f>
        <v>[Where rainfall sufficient and regular]
Rainwater harvesting system(s) (with safe storage) is functional and stores water safely</v>
      </c>
      <c r="D14" s="179" t="str">
        <f>IF(ISBLANK('1 Water'!H13),"Not assessed",'1 Water'!H13)</f>
        <v>Not assessed</v>
      </c>
      <c r="E14" s="127"/>
      <c r="F14" s="96"/>
      <c r="G14" s="146"/>
      <c r="H14" s="146"/>
      <c r="I14" s="183"/>
      <c r="J14" s="131"/>
      <c r="K14" s="92"/>
      <c r="L14" s="136"/>
      <c r="M14" s="136"/>
      <c r="N14" s="136"/>
      <c r="O14" s="103"/>
      <c r="P14" s="97"/>
      <c r="Q14" s="92"/>
      <c r="R14" s="111"/>
      <c r="S14" s="107"/>
    </row>
    <row r="15" spans="1:19" ht="24" x14ac:dyDescent="0.25">
      <c r="A15" s="164" t="s">
        <v>591</v>
      </c>
      <c r="B15" s="164" t="str">
        <f>'1 Water'!A14</f>
        <v>W_10</v>
      </c>
      <c r="C15" s="164" t="str">
        <f>'1 Water'!D14</f>
        <v>Water reduction strategies are used to reduce water wastage.</v>
      </c>
      <c r="D15" s="179" t="str">
        <f>IF(ISBLANK('1 Water'!H14),"Not assessed",'1 Water'!H14)</f>
        <v>Not assessed</v>
      </c>
      <c r="E15" s="127"/>
      <c r="F15" s="96"/>
      <c r="G15" s="146"/>
      <c r="H15" s="146"/>
      <c r="I15" s="183"/>
      <c r="J15" s="131"/>
      <c r="K15" s="92"/>
      <c r="L15" s="136"/>
      <c r="M15" s="136"/>
      <c r="N15" s="136"/>
      <c r="O15" s="103"/>
      <c r="P15" s="97"/>
      <c r="Q15" s="92"/>
      <c r="R15" s="111"/>
      <c r="S15" s="107"/>
    </row>
    <row r="16" spans="1:19" ht="36" x14ac:dyDescent="0.25">
      <c r="A16" s="164" t="s">
        <v>591</v>
      </c>
      <c r="B16" s="164" t="str">
        <f>'1 Water'!A15</f>
        <v>W_11</v>
      </c>
      <c r="C16" s="164" t="str">
        <f>'1 Water'!D15</f>
        <v xml:space="preserve">[Where chlorine disinfection takes place]
Drinking water has appropriate free chlorine residual (≥0.2 mg/L or ≥0.5 mg/L in emergencies) </v>
      </c>
      <c r="D16" s="179" t="str">
        <f>IF(ISBLANK('1 Water'!H15),"Not assessed",'1 Water'!H15)</f>
        <v>Not assessed</v>
      </c>
      <c r="E16" s="127"/>
      <c r="F16" s="96"/>
      <c r="G16" s="146"/>
      <c r="H16" s="146"/>
      <c r="I16" s="183"/>
      <c r="J16" s="131"/>
      <c r="K16" s="92"/>
      <c r="L16" s="136"/>
      <c r="M16" s="136"/>
      <c r="N16" s="136"/>
      <c r="O16" s="103"/>
      <c r="P16" s="97"/>
      <c r="Q16" s="92"/>
      <c r="R16" s="111"/>
      <c r="S16" s="107"/>
    </row>
    <row r="17" spans="1:19" ht="36" x14ac:dyDescent="0.25">
      <c r="A17" s="164" t="s">
        <v>591</v>
      </c>
      <c r="B17" s="164" t="str">
        <f>'1 Water'!A16</f>
        <v>W_12</v>
      </c>
      <c r="C17" s="164" t="str">
        <f>'1 Water'!D16</f>
        <v>Water supply poses low or no risk to public health, as measured by the absence of E. coli per 100 mL and/or as measured by the sanitary inspection risk score.</v>
      </c>
      <c r="D17" s="179" t="str">
        <f>IF(ISBLANK('1 Water'!H16),"Not assessed",'1 Water'!H16)</f>
        <v>Not assessed</v>
      </c>
      <c r="E17" s="127"/>
      <c r="F17" s="96"/>
      <c r="G17" s="146"/>
      <c r="H17" s="146"/>
      <c r="I17" s="183"/>
      <c r="J17" s="131"/>
      <c r="K17" s="92"/>
      <c r="L17" s="136"/>
      <c r="M17" s="136"/>
      <c r="N17" s="136"/>
      <c r="O17" s="103"/>
      <c r="P17" s="97"/>
      <c r="Q17" s="92"/>
      <c r="R17" s="111"/>
      <c r="S17" s="107"/>
    </row>
    <row r="18" spans="1:19" ht="60" x14ac:dyDescent="0.25">
      <c r="A18" s="164" t="s">
        <v>591</v>
      </c>
      <c r="B18" s="164" t="str">
        <f>'1 Water'!A17</f>
        <v>W_13</v>
      </c>
      <c r="C18" s="164" t="str">
        <f>'1 Water'!D17</f>
        <v xml:space="preserve">Piped water is treated and regulated with safe water management by municipal authorities or water is regularly treated on-site
</v>
      </c>
      <c r="D18" s="179" t="str">
        <f>IF(ISBLANK('1 Water'!H17),"Not assessed",'1 Water'!H17)</f>
        <v>Not assessed</v>
      </c>
      <c r="E18" s="127"/>
      <c r="F18" s="96"/>
      <c r="G18" s="146"/>
      <c r="H18" s="146"/>
      <c r="I18" s="183"/>
      <c r="J18" s="131"/>
      <c r="K18" s="92"/>
      <c r="L18" s="136"/>
      <c r="M18" s="136"/>
      <c r="N18" s="136"/>
      <c r="O18" s="103"/>
      <c r="P18" s="97"/>
      <c r="Q18" s="92"/>
      <c r="R18" s="111"/>
      <c r="S18" s="107"/>
    </row>
    <row r="19" spans="1:19" ht="60" x14ac:dyDescent="0.25">
      <c r="A19" s="164" t="s">
        <v>591</v>
      </c>
      <c r="B19" s="164" t="str">
        <f>'1 Water'!A18</f>
        <v>W_14</v>
      </c>
      <c r="C19" s="164" t="str">
        <f>'1 Water'!D18</f>
        <v>The quality of water from all water supplies (primary, back-up and supplemental supplies) is routinely tested by a staff member/and or independent authority (e.g. a surveillance agency) according to national standards</v>
      </c>
      <c r="D19" s="179" t="str">
        <f>IF(ISBLANK('1 Water'!H18),"Not assessed",'1 Water'!H18)</f>
        <v>Not assessed</v>
      </c>
      <c r="E19" s="127"/>
      <c r="F19" s="96"/>
      <c r="G19" s="146"/>
      <c r="H19" s="146"/>
      <c r="I19" s="183"/>
      <c r="J19" s="131"/>
      <c r="K19" s="92"/>
      <c r="L19" s="136"/>
      <c r="M19" s="136"/>
      <c r="N19" s="136"/>
      <c r="O19" s="103"/>
      <c r="P19" s="97"/>
      <c r="Q19" s="92"/>
      <c r="R19" s="111"/>
      <c r="S19" s="107"/>
    </row>
    <row r="20" spans="1:19" ht="48" x14ac:dyDescent="0.25">
      <c r="A20" s="164" t="s">
        <v>591</v>
      </c>
      <c r="B20" s="164" t="str">
        <f>'1 Water'!A19</f>
        <v>W_15</v>
      </c>
      <c r="C20" s="164" t="str">
        <f>'1 Water'!D19</f>
        <v>A drinking water station with safe drinking water is available and functioning at all times in main waiting areas and/or entrance to each ward and in all rooms where patients stay overnight or receive care</v>
      </c>
      <c r="D20" s="179" t="str">
        <f>IF(ISBLANK('1 Water'!H19),"Not assessed",'1 Water'!H19)</f>
        <v>Not assessed</v>
      </c>
      <c r="E20" s="127"/>
      <c r="F20" s="96"/>
      <c r="G20" s="146"/>
      <c r="H20" s="146"/>
      <c r="I20" s="183"/>
      <c r="J20" s="131"/>
      <c r="K20" s="92"/>
      <c r="L20" s="136"/>
      <c r="M20" s="136"/>
      <c r="N20" s="136"/>
      <c r="O20" s="103"/>
      <c r="P20" s="97"/>
      <c r="Q20" s="92"/>
      <c r="R20" s="111"/>
      <c r="S20" s="107"/>
    </row>
    <row r="21" spans="1:19" x14ac:dyDescent="0.25">
      <c r="A21" s="164" t="s">
        <v>591</v>
      </c>
      <c r="B21" s="164" t="str">
        <f>'1 Water'!A20</f>
        <v>W_16</v>
      </c>
      <c r="C21" s="164" t="e">
        <f>'1 Water'!#REF!</f>
        <v>#REF!</v>
      </c>
      <c r="D21" s="179" t="e">
        <f>IF(ISBLANK('1 Water'!#REF!),"Not assessed",'1 Water'!#REF!)</f>
        <v>#REF!</v>
      </c>
      <c r="E21" s="127"/>
      <c r="F21" s="96"/>
      <c r="G21" s="146"/>
      <c r="H21" s="146"/>
      <c r="I21" s="183"/>
      <c r="J21" s="131"/>
      <c r="K21" s="92"/>
      <c r="L21" s="136"/>
      <c r="M21" s="136"/>
      <c r="N21" s="136"/>
      <c r="O21" s="103"/>
      <c r="P21" s="97"/>
      <c r="Q21" s="92"/>
      <c r="R21" s="111"/>
      <c r="S21" s="107"/>
    </row>
    <row r="22" spans="1:19" ht="48" x14ac:dyDescent="0.25">
      <c r="A22" s="164" t="s">
        <v>591</v>
      </c>
      <c r="B22" s="164" t="str">
        <f>'1 Water'!A21</f>
        <v>W_17</v>
      </c>
      <c r="C22" s="164" t="str">
        <f>'1 Water'!D20</f>
        <v>[Facilities with in-patient services]
At least one shower or bathing area is available per 40 inpatients or per ward (whichever is lower) and is functioning and accessible</v>
      </c>
      <c r="D22" s="179" t="str">
        <f>IF(ISBLANK('1 Water'!H20),"Not assessed",'1 Water'!H20)</f>
        <v>Not assessed</v>
      </c>
      <c r="E22" s="127"/>
      <c r="F22" s="96"/>
      <c r="G22" s="146"/>
      <c r="H22" s="146"/>
      <c r="I22" s="183"/>
      <c r="J22" s="131"/>
      <c r="K22" s="92"/>
      <c r="L22" s="136"/>
      <c r="M22" s="136"/>
      <c r="N22" s="136"/>
      <c r="O22" s="103"/>
      <c r="P22" s="97"/>
      <c r="Q22" s="92"/>
      <c r="R22" s="111"/>
      <c r="S22" s="107"/>
    </row>
    <row r="23" spans="1:19" ht="36" x14ac:dyDescent="0.25">
      <c r="A23" s="164" t="s">
        <v>591</v>
      </c>
      <c r="B23" s="164">
        <f>'1 Water'!A22</f>
        <v>0</v>
      </c>
      <c r="C23" s="164" t="str">
        <f>'1 Water'!D21</f>
        <v>A functional shower or space for women that is private and lockable is available in the labour and delivery area</v>
      </c>
      <c r="D23" s="179" t="str">
        <f>IF(ISBLANK('1 Water'!H21),"Not assessed",'1 Water'!H21)</f>
        <v>Not assessed</v>
      </c>
      <c r="E23" s="127"/>
      <c r="F23" s="96"/>
      <c r="G23" s="146"/>
      <c r="H23" s="146"/>
      <c r="I23" s="183"/>
      <c r="J23" s="131"/>
      <c r="K23" s="92"/>
      <c r="L23" s="136"/>
      <c r="M23" s="136"/>
      <c r="N23" s="136"/>
      <c r="O23" s="103"/>
      <c r="P23" s="97"/>
      <c r="Q23" s="92"/>
      <c r="R23" s="111"/>
      <c r="S23" s="107"/>
    </row>
    <row r="24" spans="1:19" ht="24" x14ac:dyDescent="0.25">
      <c r="A24" s="165" t="s">
        <v>597</v>
      </c>
      <c r="B24" s="165" t="str">
        <f>'2 Sanitation'!A3</f>
        <v>S_1</v>
      </c>
      <c r="C24" s="165" t="str">
        <f>'2 Sanitation'!D3</f>
        <v xml:space="preserve">Facility has a sufficient number of improved toilets for patients </v>
      </c>
      <c r="D24" s="179" t="str">
        <f>IF(ISBLANK('2 Sanitation'!H3),"Not assessed",'2 Sanitation'!H3)</f>
        <v>Not assessed</v>
      </c>
      <c r="E24" s="127"/>
      <c r="F24" s="96"/>
      <c r="G24" s="146"/>
      <c r="H24" s="146"/>
      <c r="I24" s="183"/>
      <c r="J24" s="131"/>
      <c r="K24" s="92"/>
      <c r="L24" s="136"/>
      <c r="M24" s="136"/>
      <c r="N24" s="136"/>
      <c r="O24" s="103"/>
      <c r="P24" s="97"/>
      <c r="Q24" s="92"/>
      <c r="R24" s="111"/>
      <c r="S24" s="107"/>
    </row>
    <row r="25" spans="1:19" ht="24" x14ac:dyDescent="0.25">
      <c r="A25" s="165" t="s">
        <v>597</v>
      </c>
      <c r="B25" s="165" t="str">
        <f>'2 Sanitation'!A4</f>
        <v>S_2</v>
      </c>
      <c r="C25" s="165" t="str">
        <f>'2 Sanitation'!D4</f>
        <v xml:space="preserve">All patient toilets are available and usable 
</v>
      </c>
      <c r="D25" s="179" t="str">
        <f>IF(ISBLANK('2 Sanitation'!H4),"Not assessed",'2 Sanitation'!H4)</f>
        <v>Not assessed</v>
      </c>
      <c r="E25" s="127"/>
      <c r="F25" s="131"/>
      <c r="G25" s="147"/>
      <c r="H25" s="147"/>
      <c r="I25" s="183"/>
      <c r="J25" s="131"/>
      <c r="K25" s="92"/>
      <c r="L25" s="136"/>
      <c r="M25" s="136"/>
      <c r="N25" s="136"/>
      <c r="O25" s="103"/>
      <c r="P25" s="97"/>
      <c r="Q25" s="92"/>
      <c r="R25" s="111"/>
      <c r="S25" s="107"/>
    </row>
    <row r="26" spans="1:19" ht="24" x14ac:dyDescent="0.25">
      <c r="A26" s="165" t="s">
        <v>597</v>
      </c>
      <c r="B26" s="165" t="str">
        <f>'2 Sanitation'!A5</f>
        <v>S_3</v>
      </c>
      <c r="C26" s="165" t="str">
        <f>'2 Sanitation'!D5</f>
        <v xml:space="preserve">All toilets have a functioning handwashing station within 5 metres </v>
      </c>
      <c r="D26" s="179" t="str">
        <f>IF(ISBLANK('2 Sanitation'!H5),"Not assessed",'2 Sanitation'!H5)</f>
        <v>Not assessed</v>
      </c>
      <c r="E26" s="127"/>
      <c r="F26" s="131"/>
      <c r="G26" s="147"/>
      <c r="H26" s="147"/>
      <c r="I26" s="183"/>
      <c r="J26" s="131"/>
      <c r="K26" s="92"/>
      <c r="L26" s="136"/>
      <c r="M26" s="136"/>
      <c r="N26" s="136"/>
      <c r="O26" s="103"/>
      <c r="P26" s="97"/>
      <c r="Q26" s="92"/>
      <c r="R26" s="111"/>
      <c r="S26" s="107"/>
    </row>
    <row r="27" spans="1:19" ht="24" x14ac:dyDescent="0.25">
      <c r="A27" s="165" t="s">
        <v>597</v>
      </c>
      <c r="B27" s="165" t="str">
        <f>'2 Sanitation'!A6</f>
        <v>S_4</v>
      </c>
      <c r="C27" s="165" t="str">
        <f>'2 Sanitation'!D6</f>
        <v xml:space="preserve">At least one improved toilet is available for staff, and toilet(s) is clearly separated or labelled </v>
      </c>
      <c r="D27" s="179" t="str">
        <f>IF(ISBLANK('2 Sanitation'!H6),"Not assessed",'2 Sanitation'!H6)</f>
        <v>Not assessed</v>
      </c>
      <c r="E27" s="127"/>
      <c r="F27" s="131"/>
      <c r="G27" s="147"/>
      <c r="H27" s="147"/>
      <c r="I27" s="183"/>
      <c r="J27" s="131"/>
      <c r="K27" s="92"/>
      <c r="L27" s="136"/>
      <c r="M27" s="136"/>
      <c r="N27" s="136"/>
      <c r="O27" s="103"/>
      <c r="P27" s="97"/>
      <c r="Q27" s="92"/>
      <c r="R27" s="111"/>
      <c r="S27" s="107"/>
    </row>
    <row r="28" spans="1:19" ht="36" x14ac:dyDescent="0.25">
      <c r="A28" s="165" t="s">
        <v>597</v>
      </c>
      <c r="B28" s="165" t="str">
        <f>'2 Sanitation'!A7</f>
        <v>S_5</v>
      </c>
      <c r="C28" s="165" t="str">
        <f>'2 Sanitation'!D7</f>
        <v>Improved toilets are clearly separated/labelled for male, female or gender-netural and provide privacy (i.e. single stall/room) if gender-neutral</v>
      </c>
      <c r="D28" s="179" t="str">
        <f>IF(ISBLANK('2 Sanitation'!H7),"Not assessed",'2 Sanitation'!H7)</f>
        <v>Not assessed</v>
      </c>
      <c r="E28" s="127"/>
      <c r="F28" s="131"/>
      <c r="G28" s="147"/>
      <c r="H28" s="147"/>
      <c r="I28" s="183"/>
      <c r="J28" s="131"/>
      <c r="K28" s="92"/>
      <c r="L28" s="136"/>
      <c r="M28" s="136"/>
      <c r="N28" s="136"/>
      <c r="O28" s="103"/>
      <c r="P28" s="97"/>
      <c r="Q28" s="92"/>
      <c r="R28" s="111"/>
      <c r="S28" s="107"/>
    </row>
    <row r="29" spans="1:19" ht="24" x14ac:dyDescent="0.25">
      <c r="A29" s="165" t="s">
        <v>597</v>
      </c>
      <c r="B29" s="165" t="str">
        <f>'2 Sanitation'!A8</f>
        <v>S_6</v>
      </c>
      <c r="C29" s="165" t="str">
        <f>'2 Sanitation'!D8</f>
        <v xml:space="preserve">At least one usable improved toilet meets menstrual hygiene management needs </v>
      </c>
      <c r="D29" s="179" t="str">
        <f>IF(ISBLANK('2 Sanitation'!H8),"Not assessed",'2 Sanitation'!H8)</f>
        <v>Not assessed</v>
      </c>
      <c r="E29" s="127"/>
      <c r="F29" s="131"/>
      <c r="G29" s="147"/>
      <c r="H29" s="147"/>
      <c r="I29" s="183"/>
      <c r="J29" s="131"/>
      <c r="K29" s="92"/>
      <c r="L29" s="136"/>
      <c r="M29" s="136"/>
      <c r="N29" s="136"/>
      <c r="O29" s="103"/>
      <c r="P29" s="97"/>
      <c r="Q29" s="92"/>
      <c r="R29" s="111"/>
      <c r="S29" s="107"/>
    </row>
    <row r="30" spans="1:19" ht="24" x14ac:dyDescent="0.25">
      <c r="A30" s="165" t="s">
        <v>597</v>
      </c>
      <c r="B30" s="165" t="str">
        <f>'2 Sanitation'!A9</f>
        <v>S_7</v>
      </c>
      <c r="C30" s="165" t="str">
        <f>'2 Sanitation'!D9</f>
        <v>At least one functional improved toilet meets the needs of people with reduced mobility</v>
      </c>
      <c r="D30" s="179" t="str">
        <f>IF(ISBLANK('2 Sanitation'!H9),"Not assessed",'2 Sanitation'!H9)</f>
        <v>Not assessed</v>
      </c>
      <c r="E30" s="127"/>
      <c r="F30" s="131"/>
      <c r="G30" s="147"/>
      <c r="H30" s="147"/>
      <c r="I30" s="183"/>
      <c r="J30" s="131"/>
      <c r="K30" s="92"/>
      <c r="L30" s="136"/>
      <c r="M30" s="136"/>
      <c r="N30" s="136"/>
      <c r="O30" s="103"/>
      <c r="P30" s="97"/>
      <c r="Q30" s="92"/>
      <c r="R30" s="111"/>
      <c r="S30" s="107"/>
    </row>
    <row r="31" spans="1:19" ht="72" x14ac:dyDescent="0.25">
      <c r="A31" s="165" t="s">
        <v>597</v>
      </c>
      <c r="B31" s="165" t="str">
        <f>'2 Sanitation'!A10</f>
        <v>S_8</v>
      </c>
      <c r="C31" s="165" t="str">
        <f>'2 Sanitation'!D11</f>
        <v xml:space="preserve">Faecal sludge is fully contained for later emptying and treatment off-site or fully contained and treated in situ. 
Liquid effluent is either fully stored or drains to the ground from the bottom of the container, or via a leach field, soak pit or closed drains, or safely stored. </v>
      </c>
      <c r="D31" s="179" t="str">
        <f>IF(ISBLANK('2 Sanitation'!H11),"Not assessed",'2 Sanitation'!H11)</f>
        <v>Not assessed</v>
      </c>
      <c r="E31" s="127"/>
      <c r="F31" s="131"/>
      <c r="G31" s="147"/>
      <c r="H31" s="147"/>
      <c r="I31" s="183"/>
      <c r="J31" s="131"/>
      <c r="K31" s="92"/>
      <c r="L31" s="136"/>
      <c r="M31" s="136"/>
      <c r="N31" s="136"/>
      <c r="O31" s="103"/>
      <c r="P31" s="97"/>
      <c r="Q31" s="92"/>
      <c r="R31" s="111"/>
      <c r="S31" s="107"/>
    </row>
    <row r="32" spans="1:19" ht="48" x14ac:dyDescent="0.25">
      <c r="A32" s="165" t="s">
        <v>597</v>
      </c>
      <c r="B32" s="165" t="str">
        <f>'2 Sanitation'!A12</f>
        <v>S_9a</v>
      </c>
      <c r="C32" s="165" t="str">
        <f>'2 Sanitation'!D12</f>
        <v>Toilets are connected without leaks to a public sewer system. The sewer conveys excreta and wastewater with no leaks/overflows to treatment.
[Sewered systems]</v>
      </c>
      <c r="D32" s="179" t="str">
        <f>IF(ISBLANK('2 Sanitation'!H12),"Not assessed",'2 Sanitation'!H12)</f>
        <v>Not assessed</v>
      </c>
      <c r="E32" s="127"/>
      <c r="F32" s="131"/>
      <c r="G32" s="147"/>
      <c r="H32" s="147"/>
      <c r="I32" s="183"/>
      <c r="J32" s="131"/>
      <c r="K32" s="92"/>
      <c r="L32" s="136"/>
      <c r="M32" s="136"/>
      <c r="N32" s="136"/>
      <c r="O32" s="103"/>
      <c r="P32" s="97"/>
      <c r="Q32" s="92"/>
      <c r="R32" s="111"/>
      <c r="S32" s="107"/>
    </row>
    <row r="33" spans="1:19" ht="84.75" customHeight="1" x14ac:dyDescent="0.25">
      <c r="A33" s="165" t="s">
        <v>597</v>
      </c>
      <c r="B33" s="165" t="str">
        <f>'2 Sanitation'!A13</f>
        <v>S_9b</v>
      </c>
      <c r="C33" s="165" t="str">
        <f>'2 Sanitation'!D13</f>
        <v>Faecal sludge from the container is periodically emptied without spills by trained personnel with appropriate protective equipment and either a) removed off-site to treatment or b) safely disposed of by burying onsite
[Not applicable for pits that are covered and closed when full. Go to S_10a]</v>
      </c>
      <c r="D33" s="179" t="str">
        <f>IF(ISBLANK('2 Sanitation'!H13),"Not assessed",'2 Sanitation'!H13)</f>
        <v>Not assessed</v>
      </c>
      <c r="E33" s="127"/>
      <c r="F33" s="131"/>
      <c r="G33" s="147"/>
      <c r="H33" s="147"/>
      <c r="I33" s="183"/>
      <c r="J33" s="131"/>
      <c r="K33" s="92"/>
      <c r="L33" s="136"/>
      <c r="M33" s="136"/>
      <c r="N33" s="136"/>
      <c r="O33" s="103"/>
      <c r="P33" s="97"/>
      <c r="Q33" s="92"/>
      <c r="R33" s="111"/>
      <c r="S33" s="107"/>
    </row>
    <row r="34" spans="1:19" ht="48" x14ac:dyDescent="0.25">
      <c r="A34" s="165" t="s">
        <v>597</v>
      </c>
      <c r="B34" s="165" t="str">
        <f>'2 Sanitation'!A14</f>
        <v>S_10a</v>
      </c>
      <c r="C34" s="165" t="str">
        <f>'2 Sanitation'!D14</f>
        <v>Well designed and well managed waste water treatment plant, with publicly avilable operation records, provides at least secondary treatment and meets performance standards</v>
      </c>
      <c r="D34" s="179" t="str">
        <f>IF(ISBLANK('2 Sanitation'!H14),"Not assessed",'2 Sanitation'!H14)</f>
        <v>Not assessed</v>
      </c>
      <c r="E34" s="127"/>
      <c r="F34" s="131"/>
      <c r="G34" s="147"/>
      <c r="H34" s="147"/>
      <c r="I34" s="183"/>
      <c r="J34" s="131"/>
      <c r="K34" s="92"/>
      <c r="L34" s="136"/>
      <c r="M34" s="136"/>
      <c r="N34" s="136"/>
      <c r="O34" s="103"/>
      <c r="P34" s="97"/>
      <c r="Q34" s="92"/>
      <c r="R34" s="111"/>
      <c r="S34" s="107"/>
    </row>
    <row r="35" spans="1:19" ht="36" x14ac:dyDescent="0.25">
      <c r="A35" s="165" t="s">
        <v>597</v>
      </c>
      <c r="B35" s="165" t="str">
        <f>'2 Sanitation'!A15</f>
        <v>S_10b</v>
      </c>
      <c r="C35" s="165" t="str">
        <f>'2 Sanitation'!D15</f>
        <v xml:space="preserve">Well designed and well managed faecal sludge treatment plants, with publicly available operation records, are used and meet performance standards </v>
      </c>
      <c r="D35" s="179" t="str">
        <f>IF(ISBLANK('2 Sanitation'!H15),"Not assessed",'2 Sanitation'!H15)</f>
        <v>Not assessed</v>
      </c>
      <c r="E35" s="127"/>
      <c r="F35" s="131"/>
      <c r="G35" s="147"/>
      <c r="H35" s="147"/>
      <c r="I35" s="183"/>
      <c r="J35" s="131"/>
      <c r="K35" s="92"/>
      <c r="L35" s="136"/>
      <c r="M35" s="136"/>
      <c r="N35" s="136"/>
      <c r="O35" s="103"/>
      <c r="P35" s="97"/>
      <c r="Q35" s="92"/>
      <c r="R35" s="111"/>
      <c r="S35" s="107"/>
    </row>
    <row r="36" spans="1:19" ht="36" x14ac:dyDescent="0.25">
      <c r="A36" s="165" t="s">
        <v>597</v>
      </c>
      <c r="B36" s="165" t="str">
        <f>'2 Sanitation'!A16</f>
        <v>S_11</v>
      </c>
      <c r="C36" s="165" t="str">
        <f>'2 Sanitation'!D16</f>
        <v>A stormwater (i.e. rainwater) and greywater drainage system is in place that diverts water away from the facility into a safe drainage or leach field area</v>
      </c>
      <c r="D36" s="179" t="str">
        <f>IF(ISBLANK('2 Sanitation'!H16),"Not assessed",'2 Sanitation'!H16)</f>
        <v>Not assessed</v>
      </c>
      <c r="E36" s="127"/>
      <c r="F36" s="131"/>
      <c r="G36" s="147"/>
      <c r="H36" s="147"/>
      <c r="I36" s="183"/>
      <c r="J36" s="131"/>
      <c r="K36" s="92"/>
      <c r="L36" s="136"/>
      <c r="M36" s="136"/>
      <c r="N36" s="136"/>
      <c r="O36" s="103"/>
      <c r="P36" s="97"/>
      <c r="Q36" s="92"/>
      <c r="R36" s="111"/>
      <c r="S36" s="107"/>
    </row>
    <row r="37" spans="1:19" ht="60" x14ac:dyDescent="0.25">
      <c r="A37" s="165" t="s">
        <v>597</v>
      </c>
      <c r="B37" s="165" t="str">
        <f>'2 Sanitation'!A18</f>
        <v>S_13</v>
      </c>
      <c r="C37" s="165" t="str">
        <f>'2 Sanitation'!D18</f>
        <v>[Only if there is a greywater system] 
Greywater from sinks and laundry facilities is safely captured and directed to sewer, leach field, soak pit or closed drains without any cross-connections with drinking water supply.</v>
      </c>
      <c r="D37" s="179" t="str">
        <f>IF(ISBLANK('2 Sanitation'!H18),"Not assessed",'2 Sanitation'!H18)</f>
        <v>Not assessed</v>
      </c>
      <c r="E37" s="127"/>
      <c r="F37" s="131"/>
      <c r="G37" s="147"/>
      <c r="H37" s="147"/>
      <c r="I37" s="183"/>
      <c r="J37" s="131"/>
      <c r="K37" s="92"/>
      <c r="L37" s="136"/>
      <c r="M37" s="136"/>
      <c r="N37" s="136"/>
      <c r="O37" s="103"/>
      <c r="P37" s="97"/>
      <c r="Q37" s="92"/>
      <c r="R37" s="111"/>
      <c r="S37" s="107"/>
    </row>
    <row r="38" spans="1:19" ht="60" x14ac:dyDescent="0.25">
      <c r="A38" s="166" t="s">
        <v>625</v>
      </c>
      <c r="B38" s="166" t="str">
        <f>'3 Health care waste'!A4</f>
        <v>HCWM_1</v>
      </c>
      <c r="C38" s="166" t="str">
        <f>'3 Health care waste'!D4</f>
        <v xml:space="preserve">Functional waste collection containers are available in close proximity to all waste generation points for non-infectious (general) waste, infectious waste and sharps waste 
</v>
      </c>
      <c r="D38" s="179" t="str">
        <f>IF(ISBLANK('3 Health care waste'!H4),"Not assessed",'3 Health care waste'!H4)</f>
        <v>Not assessed</v>
      </c>
      <c r="E38" s="127"/>
      <c r="F38" s="131"/>
      <c r="G38" s="147"/>
      <c r="H38" s="147"/>
      <c r="I38" s="183"/>
      <c r="J38" s="131"/>
      <c r="K38" s="92"/>
      <c r="L38" s="136"/>
      <c r="M38" s="136"/>
      <c r="N38" s="136"/>
      <c r="O38" s="103"/>
      <c r="P38" s="97"/>
      <c r="Q38" s="92"/>
      <c r="R38" s="111"/>
      <c r="S38" s="107"/>
    </row>
    <row r="39" spans="1:19" ht="24" x14ac:dyDescent="0.25">
      <c r="A39" s="166" t="s">
        <v>625</v>
      </c>
      <c r="B39" s="166" t="str">
        <f>'3 Health care waste'!A5</f>
        <v>HCWM_2</v>
      </c>
      <c r="C39" s="166" t="str">
        <f>'3 Health care waste'!D5</f>
        <v>Waste is correctly segregated at all waste generation points</v>
      </c>
      <c r="D39" s="179" t="str">
        <f>IF(ISBLANK('3 Health care waste'!H5),"Not assessed",'3 Health care waste'!H5)</f>
        <v>Not assessed</v>
      </c>
      <c r="E39" s="127"/>
      <c r="F39" s="131"/>
      <c r="G39" s="147"/>
      <c r="H39" s="147"/>
      <c r="I39" s="183"/>
      <c r="J39" s="131"/>
      <c r="K39" s="92"/>
      <c r="L39" s="136"/>
      <c r="M39" s="136"/>
      <c r="N39" s="136"/>
      <c r="O39" s="103"/>
      <c r="P39" s="97"/>
      <c r="Q39" s="92"/>
      <c r="R39" s="111"/>
      <c r="S39" s="107"/>
    </row>
    <row r="40" spans="1:19" ht="24" x14ac:dyDescent="0.25">
      <c r="A40" s="166" t="s">
        <v>625</v>
      </c>
      <c r="B40" s="166" t="str">
        <f>'3 Health care waste'!A6</f>
        <v>HCWM_3</v>
      </c>
      <c r="C40" s="166" t="str">
        <f>'3 Health care waste'!D6</f>
        <v xml:space="preserve">Reminders for correct waste segregation are clearly visible at all waste generation points </v>
      </c>
      <c r="D40" s="179" t="str">
        <f>IF(ISBLANK('3 Health care waste'!H6),"Not assessed",'3 Health care waste'!H6)</f>
        <v>Not assessed</v>
      </c>
      <c r="E40" s="127"/>
      <c r="F40" s="131"/>
      <c r="G40" s="147"/>
      <c r="H40" s="147"/>
      <c r="I40" s="183"/>
      <c r="J40" s="131"/>
      <c r="K40" s="92"/>
      <c r="L40" s="136"/>
      <c r="M40" s="136"/>
      <c r="N40" s="136"/>
      <c r="O40" s="103"/>
      <c r="P40" s="97"/>
      <c r="Q40" s="92"/>
      <c r="R40" s="111"/>
      <c r="S40" s="107"/>
    </row>
    <row r="41" spans="1:19" ht="48" x14ac:dyDescent="0.25">
      <c r="A41" s="166" t="s">
        <v>625</v>
      </c>
      <c r="B41" s="166" t="str">
        <f>'3 Health care waste'!A7</f>
        <v>HCWM_4</v>
      </c>
      <c r="C41" s="166" t="str">
        <f>'3 Health care waste'!D7</f>
        <v xml:space="preserve">Appropriate protective equipment and resources to perform hand hygiene are available for all staff responsible for handling waste, and in charge of waste treatment and disposal </v>
      </c>
      <c r="D41" s="179" t="str">
        <f>IF(ISBLANK('3 Health care waste'!H7),"Not assessed",'3 Health care waste'!H7)</f>
        <v>Not assessed</v>
      </c>
      <c r="E41" s="127"/>
      <c r="F41" s="131"/>
      <c r="G41" s="147"/>
      <c r="H41" s="147"/>
      <c r="I41" s="183"/>
      <c r="J41" s="131"/>
      <c r="K41" s="92"/>
      <c r="L41" s="136"/>
      <c r="M41" s="136"/>
      <c r="N41" s="136"/>
      <c r="O41" s="103"/>
      <c r="P41" s="97"/>
      <c r="Q41" s="92"/>
      <c r="R41" s="111"/>
      <c r="S41" s="107"/>
    </row>
    <row r="42" spans="1:19" ht="36" x14ac:dyDescent="0.25">
      <c r="A42" s="166" t="s">
        <v>625</v>
      </c>
      <c r="B42" s="166" t="str">
        <f>'3 Health care waste'!A8</f>
        <v>HCWM_5</v>
      </c>
      <c r="C42" s="166" t="str">
        <f>'3 Health care waste'!D8</f>
        <v>Reminders and training are in place to promote and monitor rational use of personal protective equipment (PPE) (e.g. gloves only used when indicated)</v>
      </c>
      <c r="D42" s="179" t="str">
        <f>IF(ISBLANK('3 Health care waste'!H8),"Not assessed",'3 Health care waste'!H8)</f>
        <v>Not assessed</v>
      </c>
      <c r="E42" s="127"/>
      <c r="F42" s="131"/>
      <c r="G42" s="147"/>
      <c r="H42" s="147"/>
      <c r="I42" s="183"/>
      <c r="J42" s="131"/>
      <c r="K42" s="92"/>
      <c r="L42" s="136"/>
      <c r="M42" s="136"/>
      <c r="N42" s="136"/>
      <c r="O42" s="103"/>
      <c r="P42" s="97"/>
      <c r="Q42" s="92"/>
      <c r="R42" s="111"/>
      <c r="S42" s="107"/>
    </row>
    <row r="43" spans="1:19" ht="48" x14ac:dyDescent="0.25">
      <c r="A43" s="166" t="s">
        <v>625</v>
      </c>
      <c r="B43" s="166" t="str">
        <f>'3 Health care waste'!A10</f>
        <v>HCWM_7</v>
      </c>
      <c r="C43" s="166" t="str">
        <f>'3 Health care waste'!D10</f>
        <v xml:space="preserve">[Not applicable if no local recycling available] 
Recyclable non-hazardous waste is segregated and sent to municipal recycling plants
</v>
      </c>
      <c r="D43" s="179" t="str">
        <f>IF(ISBLANK('3 Health care waste'!H10),"Not assessed",'3 Health care waste'!H10)</f>
        <v>Not assessed</v>
      </c>
      <c r="E43" s="127"/>
      <c r="F43" s="131"/>
      <c r="G43" s="147"/>
      <c r="H43" s="147"/>
      <c r="I43" s="183"/>
      <c r="J43" s="131"/>
      <c r="K43" s="92"/>
      <c r="L43" s="136"/>
      <c r="M43" s="136"/>
      <c r="N43" s="136"/>
      <c r="O43" s="103"/>
      <c r="P43" s="97"/>
      <c r="Q43" s="92"/>
      <c r="R43" s="111"/>
      <c r="S43" s="107"/>
    </row>
    <row r="44" spans="1:19" ht="48" x14ac:dyDescent="0.25">
      <c r="A44" s="166" t="s">
        <v>625</v>
      </c>
      <c r="B44" s="166" t="str">
        <f>'3 Health care waste'!A11</f>
        <v>HCWM_8</v>
      </c>
      <c r="C44" s="166" t="str">
        <f>'3 Health care waste'!D11</f>
        <v xml:space="preserve">A dedicated waste storage area is available that is fenced and secure, and of sufficient capacity, where sharps, infectious and non-infectious waste are stored separately </v>
      </c>
      <c r="D44" s="179" t="str">
        <f>IF(ISBLANK('3 Health care waste'!H11),"Not assessed",'3 Health care waste'!H11)</f>
        <v>Not assessed</v>
      </c>
      <c r="E44" s="127"/>
      <c r="F44" s="131"/>
      <c r="G44" s="147"/>
      <c r="H44" s="147"/>
      <c r="I44" s="183"/>
      <c r="J44" s="131"/>
      <c r="K44" s="92"/>
      <c r="L44" s="136"/>
      <c r="M44" s="136"/>
      <c r="N44" s="136"/>
      <c r="O44" s="103"/>
      <c r="P44" s="97"/>
      <c r="Q44" s="92"/>
      <c r="R44" s="111"/>
      <c r="S44" s="107"/>
    </row>
    <row r="45" spans="1:19" ht="36" x14ac:dyDescent="0.25">
      <c r="A45" s="166" t="s">
        <v>625</v>
      </c>
      <c r="B45" s="166" t="str">
        <f>'3 Health care waste'!A12</f>
        <v>HCWM_9</v>
      </c>
      <c r="C45" s="166" t="str">
        <f>'3 Health care waste'!D12</f>
        <v xml:space="preserve">Infectious waste is stored for no longer than the safe limit (as determined by the climate) before treatment/disposal </v>
      </c>
      <c r="D45" s="179" t="str">
        <f>IF(ISBLANK('3 Health care waste'!H12),"Not assessed",'3 Health care waste'!H12)</f>
        <v>Not assessed</v>
      </c>
      <c r="E45" s="127"/>
      <c r="F45" s="131"/>
      <c r="G45" s="147"/>
      <c r="H45" s="147"/>
      <c r="I45" s="183"/>
      <c r="J45" s="131"/>
      <c r="K45" s="92"/>
      <c r="L45" s="136"/>
      <c r="M45" s="136"/>
      <c r="N45" s="136"/>
      <c r="O45" s="103"/>
      <c r="P45" s="97"/>
      <c r="Q45" s="92"/>
      <c r="R45" s="111"/>
      <c r="S45" s="107"/>
    </row>
    <row r="46" spans="1:19" ht="60" x14ac:dyDescent="0.25">
      <c r="A46" s="166" t="s">
        <v>625</v>
      </c>
      <c r="B46" s="166" t="str">
        <f>'3 Health care waste'!A13</f>
        <v>HCWM_10</v>
      </c>
      <c r="C46" s="166" t="str">
        <f>'3 Health care waste'!D13</f>
        <v xml:space="preserve">Waste treatment technology (incinerator or alternative treatment technology) for the treatment of infectious and sharps waste is built to the appropriate standards, well-maintained, functional and of a sufficient capacity for waste generated </v>
      </c>
      <c r="D46" s="179" t="str">
        <f>IF(ISBLANK('3 Health care waste'!H13),"Not assessed",'3 Health care waste'!H13)</f>
        <v>Not assessed</v>
      </c>
      <c r="E46" s="127"/>
      <c r="F46" s="131"/>
      <c r="G46" s="147"/>
      <c r="H46" s="147"/>
      <c r="I46" s="183"/>
      <c r="J46" s="131"/>
      <c r="K46" s="92"/>
      <c r="L46" s="136"/>
      <c r="M46" s="136"/>
      <c r="N46" s="136"/>
      <c r="O46" s="103"/>
      <c r="P46" s="97"/>
      <c r="Q46" s="92"/>
      <c r="R46" s="111"/>
      <c r="S46" s="107"/>
    </row>
    <row r="47" spans="1:19" ht="24" x14ac:dyDescent="0.25">
      <c r="A47" s="166" t="s">
        <v>625</v>
      </c>
      <c r="B47" s="166" t="str">
        <f>'3 Health care waste'!A14</f>
        <v>HCWM_11</v>
      </c>
      <c r="C47" s="166" t="str">
        <f>'3 Health care waste'!D14</f>
        <v xml:space="preserve">Sufficient energy/fuel is available for incineration or alternative treatment technologies </v>
      </c>
      <c r="D47" s="179" t="str">
        <f>IF(ISBLANK('3 Health care waste'!H14),"Not assessed",'3 Health care waste'!H14)</f>
        <v>Not assessed</v>
      </c>
      <c r="E47" s="127"/>
      <c r="F47" s="131"/>
      <c r="G47" s="147"/>
      <c r="H47" s="147"/>
      <c r="I47" s="183"/>
      <c r="J47" s="131"/>
      <c r="K47" s="92"/>
      <c r="L47" s="136"/>
      <c r="M47" s="136"/>
      <c r="N47" s="136"/>
      <c r="O47" s="103"/>
      <c r="P47" s="97"/>
      <c r="Q47" s="92"/>
      <c r="R47" s="111"/>
      <c r="S47" s="107"/>
    </row>
    <row r="48" spans="1:19" ht="36" x14ac:dyDescent="0.25">
      <c r="A48" s="166" t="s">
        <v>625</v>
      </c>
      <c r="B48" s="166" t="str">
        <f>'3 Health care waste'!A15</f>
        <v>HCWM_12</v>
      </c>
      <c r="C48" s="166" t="str">
        <f>'3 Health care waste'!D15</f>
        <v xml:space="preserve">Waste is collected for off-site treatment safely and regularly and sent to an appropriate, licensed waste treatment facility </v>
      </c>
      <c r="D48" s="179" t="str">
        <f>IF(ISBLANK('3 Health care waste'!H15),"Not assessed",'3 Health care waste'!H15)</f>
        <v>Not assessed</v>
      </c>
      <c r="E48" s="127"/>
      <c r="F48" s="131"/>
      <c r="G48" s="147"/>
      <c r="H48" s="147"/>
      <c r="I48" s="183"/>
      <c r="J48" s="131"/>
      <c r="K48" s="92"/>
      <c r="L48" s="136"/>
      <c r="M48" s="136"/>
      <c r="N48" s="136"/>
      <c r="O48" s="103"/>
      <c r="P48" s="97"/>
      <c r="Q48" s="92"/>
      <c r="R48" s="111"/>
      <c r="S48" s="107"/>
    </row>
    <row r="49" spans="1:19" ht="36" x14ac:dyDescent="0.25">
      <c r="A49" s="166" t="s">
        <v>625</v>
      </c>
      <c r="B49" s="166" t="str">
        <f>'3 Health care waste'!A16</f>
        <v>HCWM_13</v>
      </c>
      <c r="C49" s="166" t="str">
        <f>'3 Health care waste'!D16</f>
        <v>Functional burial pit, fenced waste dump or municipal pick-up available for disposal of non-infectious (non-hazardous/general) waste</v>
      </c>
      <c r="D49" s="179" t="str">
        <f>IF(ISBLANK('3 Health care waste'!H16),"Not assessed",'3 Health care waste'!H16)</f>
        <v>Not assessed</v>
      </c>
      <c r="E49" s="127"/>
      <c r="F49" s="131"/>
      <c r="G49" s="147"/>
      <c r="H49" s="147"/>
      <c r="I49" s="183"/>
      <c r="J49" s="131"/>
      <c r="K49" s="92"/>
      <c r="L49" s="136"/>
      <c r="M49" s="136"/>
      <c r="N49" s="136"/>
      <c r="O49" s="103"/>
      <c r="P49" s="97"/>
      <c r="Q49" s="92"/>
      <c r="R49" s="111"/>
      <c r="S49" s="107"/>
    </row>
    <row r="50" spans="1:19" ht="48" x14ac:dyDescent="0.25">
      <c r="A50" s="166" t="s">
        <v>625</v>
      </c>
      <c r="B50" s="166" t="str">
        <f>'3 Health care waste'!A17</f>
        <v>HCWM_14</v>
      </c>
      <c r="C50" s="166" t="str">
        <f>'3 Health care waste'!D17</f>
        <v>[Where there is a risk of flooding]
Waste pits are built to withstand climate-related events and emergencies (e.g. flooding) and/or a backup waste storage site is available</v>
      </c>
      <c r="D50" s="179" t="str">
        <f>IF(ISBLANK('3 Health care waste'!H17),"Not assessed",'3 Health care waste'!H17)</f>
        <v>Not assessed</v>
      </c>
      <c r="E50" s="127"/>
      <c r="F50" s="131"/>
      <c r="G50" s="147"/>
      <c r="H50" s="147"/>
      <c r="I50" s="183"/>
      <c r="J50" s="131"/>
      <c r="K50" s="92"/>
      <c r="L50" s="136"/>
      <c r="M50" s="136"/>
      <c r="N50" s="136"/>
      <c r="O50" s="103"/>
      <c r="P50" s="97"/>
      <c r="Q50" s="92"/>
      <c r="R50" s="111"/>
      <c r="S50" s="107"/>
    </row>
    <row r="51" spans="1:19" ht="36" x14ac:dyDescent="0.25">
      <c r="A51" s="166" t="s">
        <v>625</v>
      </c>
      <c r="B51" s="166" t="str">
        <f>'3 Health care waste'!A18</f>
        <v>HCWM_15</v>
      </c>
      <c r="C51" s="166" t="str">
        <f>'3 Health care waste'!D18</f>
        <v xml:space="preserve">[Where incineration is used]
Dedicated ash pits are available for disposing of ash from incineration </v>
      </c>
      <c r="D51" s="179" t="str">
        <f>IF(ISBLANK('3 Health care waste'!H18),"Not assessed",'3 Health care waste'!H18)</f>
        <v>Not assessed</v>
      </c>
      <c r="E51" s="127"/>
      <c r="F51" s="131"/>
      <c r="G51" s="147"/>
      <c r="H51" s="147"/>
      <c r="I51" s="183"/>
      <c r="J51" s="131"/>
      <c r="K51" s="92"/>
      <c r="L51" s="136"/>
      <c r="M51" s="136"/>
      <c r="N51" s="136"/>
      <c r="O51" s="103"/>
      <c r="P51" s="97"/>
      <c r="Q51" s="92"/>
      <c r="R51" s="111"/>
      <c r="S51" s="107"/>
    </row>
    <row r="52" spans="1:19" ht="48" x14ac:dyDescent="0.25">
      <c r="A52" s="166" t="s">
        <v>625</v>
      </c>
      <c r="B52" s="166" t="str">
        <f>'3 Health care waste'!A19</f>
        <v>HCWM_16</v>
      </c>
      <c r="C52" s="166" t="str">
        <f>'3 Health care waste'!D19</f>
        <v>[Where births occur]
Anatomical/pathological waste is put in a dedicated pathological waste pit, burned in a crematory or buried in a cemetery</v>
      </c>
      <c r="D52" s="179" t="str">
        <f>IF(ISBLANK('3 Health care waste'!H19),"Not assessed",'3 Health care waste'!H19)</f>
        <v>Not assessed</v>
      </c>
      <c r="E52" s="127"/>
      <c r="F52" s="131"/>
      <c r="G52" s="147"/>
      <c r="H52" s="147"/>
      <c r="I52" s="183"/>
      <c r="J52" s="131"/>
      <c r="K52" s="92"/>
      <c r="L52" s="136"/>
      <c r="M52" s="136"/>
      <c r="N52" s="136"/>
      <c r="O52" s="103"/>
      <c r="P52" s="97"/>
      <c r="Q52" s="92"/>
      <c r="R52" s="111"/>
      <c r="S52" s="107"/>
    </row>
    <row r="53" spans="1:19" ht="60" x14ac:dyDescent="0.25">
      <c r="A53" s="166" t="s">
        <v>625</v>
      </c>
      <c r="B53" s="166" t="str">
        <f>'3 Health care waste'!A20</f>
        <v>HCWM_17</v>
      </c>
      <c r="C53" s="166" t="str">
        <f>'3 Health care waste'!D20</f>
        <v>Pharmaceutical waste is treated and disposed of safely, either at a centrally managed safe treatment and disposal facility (i.e. off-site), by sending back to the manufacturer, or by incineration by industries using high-temperature kilns</v>
      </c>
      <c r="D53" s="179" t="str">
        <f>IF(ISBLANK('3 Health care waste'!H20),"Not assessed",'3 Health care waste'!H20)</f>
        <v>Not assessed</v>
      </c>
      <c r="E53" s="127"/>
      <c r="F53" s="131"/>
      <c r="G53" s="147"/>
      <c r="H53" s="147"/>
      <c r="I53" s="183"/>
      <c r="J53" s="131"/>
      <c r="K53" s="92"/>
      <c r="L53" s="136"/>
      <c r="M53" s="136"/>
      <c r="N53" s="136"/>
      <c r="O53" s="103"/>
      <c r="P53" s="97"/>
      <c r="Q53" s="92"/>
      <c r="R53" s="111"/>
      <c r="S53" s="107"/>
    </row>
    <row r="54" spans="1:19" ht="48" x14ac:dyDescent="0.25">
      <c r="A54" s="166" t="s">
        <v>625</v>
      </c>
      <c r="B54" s="166" t="str">
        <f>'3 Health care waste'!A21</f>
        <v>HCWM_18</v>
      </c>
      <c r="C54" s="166" t="str">
        <f>'3 Health care waste'!D21</f>
        <v xml:space="preserve">A member of staff is adequately trained for management and oversight of health care waste and carries out their duties to the appropriate professional standards </v>
      </c>
      <c r="D54" s="179" t="str">
        <f>IF(ISBLANK('3 Health care waste'!H21),"Not assessed",'3 Health care waste'!H21)</f>
        <v>Not assessed</v>
      </c>
      <c r="E54" s="127"/>
      <c r="F54" s="131"/>
      <c r="G54" s="147"/>
      <c r="H54" s="147"/>
      <c r="I54" s="183"/>
      <c r="J54" s="131"/>
      <c r="K54" s="92"/>
      <c r="L54" s="136"/>
      <c r="M54" s="136"/>
      <c r="N54" s="136"/>
      <c r="O54" s="103"/>
      <c r="P54" s="97"/>
      <c r="Q54" s="92"/>
      <c r="R54" s="111"/>
      <c r="S54" s="107"/>
    </row>
    <row r="55" spans="1:19" ht="48" x14ac:dyDescent="0.25">
      <c r="A55" s="166" t="s">
        <v>625</v>
      </c>
      <c r="B55" s="166" t="str">
        <f>'3 Health care waste'!A22</f>
        <v>HCWM_19</v>
      </c>
      <c r="C55" s="166" t="str">
        <f>'3 Health care waste'!D22</f>
        <v xml:space="preserve">Staff who handle or dispose of waste and health care workers are vaccinated against hepatitis B (and have any other recommended vaccinations, according to national guidelines) </v>
      </c>
      <c r="D55" s="179" t="str">
        <f>IF(ISBLANK('3 Health care waste'!H22),"Not assessed",'3 Health care waste'!H22)</f>
        <v>Not assessed</v>
      </c>
      <c r="E55" s="127"/>
      <c r="F55" s="131"/>
      <c r="G55" s="147"/>
      <c r="H55" s="147"/>
      <c r="I55" s="183"/>
      <c r="J55" s="131"/>
      <c r="K55" s="92"/>
      <c r="L55" s="136"/>
      <c r="M55" s="136"/>
      <c r="N55" s="136"/>
      <c r="O55" s="103"/>
      <c r="P55" s="97"/>
      <c r="Q55" s="92"/>
      <c r="R55" s="111"/>
      <c r="S55" s="107"/>
    </row>
    <row r="56" spans="1:19" ht="48" x14ac:dyDescent="0.25">
      <c r="A56" s="166" t="s">
        <v>625</v>
      </c>
      <c r="B56" s="166" t="str">
        <f>'3 Health care waste'!A23</f>
        <v>HCWM_20</v>
      </c>
      <c r="C56" s="166" t="str">
        <f>'3 Health care waste'!D23</f>
        <v>[When demand increases due to outbreaks or climate-related events]
Strategies to deal with additional waste are employed when demand increases</v>
      </c>
      <c r="D56" s="179" t="str">
        <f>IF(ISBLANK('3 Health care waste'!H23),"Not assessed",'3 Health care waste'!H23)</f>
        <v>Not assessed</v>
      </c>
      <c r="E56" s="127"/>
      <c r="F56" s="131"/>
      <c r="G56" s="147"/>
      <c r="H56" s="147"/>
      <c r="I56" s="183"/>
      <c r="J56" s="131"/>
      <c r="K56" s="92"/>
      <c r="L56" s="136"/>
      <c r="M56" s="136"/>
      <c r="N56" s="136"/>
      <c r="O56" s="103"/>
      <c r="P56" s="97"/>
      <c r="Q56" s="92"/>
      <c r="R56" s="111"/>
      <c r="S56" s="107"/>
    </row>
    <row r="57" spans="1:19" ht="24" x14ac:dyDescent="0.25">
      <c r="A57" s="167" t="s">
        <v>50</v>
      </c>
      <c r="B57" s="167" t="str">
        <f>'4 Hand hygiene'!A3</f>
        <v>H_1</v>
      </c>
      <c r="C57" s="167" t="str">
        <f>'4 Hand hygiene'!D3</f>
        <v xml:space="preserve">Functioning hand hygiene stations are available at all points of care, including in the delivery room </v>
      </c>
      <c r="D57" s="179" t="str">
        <f>IF(ISBLANK('4 Hand hygiene'!H3),"Not assessed",'4 Hand hygiene'!H3)</f>
        <v>Not assessed</v>
      </c>
      <c r="E57" s="127"/>
      <c r="F57" s="131"/>
      <c r="G57" s="147"/>
      <c r="H57" s="147"/>
      <c r="I57" s="183"/>
      <c r="J57" s="131"/>
      <c r="K57" s="92"/>
      <c r="L57" s="136"/>
      <c r="M57" s="136"/>
      <c r="N57" s="136"/>
      <c r="O57" s="103"/>
      <c r="P57" s="97"/>
      <c r="Q57" s="92"/>
      <c r="R57" s="111"/>
      <c r="S57" s="107"/>
    </row>
    <row r="58" spans="1:19" ht="36" x14ac:dyDescent="0.25">
      <c r="A58" s="167" t="s">
        <v>50</v>
      </c>
      <c r="B58" s="167" t="str">
        <f>'4 Hand hygiene'!A4</f>
        <v>H_2</v>
      </c>
      <c r="C58" s="167" t="str">
        <f>'4 Hand hygiene'!D4</f>
        <v>Functioning hand hygiene stations are available in all waiting areas and other public areas, and in the waste disposal area</v>
      </c>
      <c r="D58" s="179" t="str">
        <f>IF(ISBLANK('4 Hand hygiene'!H4),"Not assessed",'4 Hand hygiene'!H4)</f>
        <v>Not assessed</v>
      </c>
      <c r="E58" s="127"/>
      <c r="F58" s="131"/>
      <c r="G58" s="147"/>
      <c r="H58" s="147"/>
      <c r="I58" s="183"/>
      <c r="J58" s="131"/>
      <c r="K58" s="92"/>
      <c r="L58" s="136"/>
      <c r="M58" s="136"/>
      <c r="N58" s="136"/>
      <c r="O58" s="103"/>
      <c r="P58" s="97"/>
      <c r="Q58" s="92"/>
      <c r="R58" s="111"/>
      <c r="S58" s="107"/>
    </row>
    <row r="59" spans="1:19" ht="24" x14ac:dyDescent="0.25">
      <c r="A59" s="167" t="s">
        <v>50</v>
      </c>
      <c r="B59" s="167" t="str">
        <f>'4 Hand hygiene'!A6</f>
        <v>H_3</v>
      </c>
      <c r="C59" s="167" t="str">
        <f>'4 Hand hygiene'!D6</f>
        <v xml:space="preserve">Hand hygiene promotion materials are displayed and clearly visible in all wards/treatment areas </v>
      </c>
      <c r="D59" s="179" t="str">
        <f>IF(ISBLANK('4 Hand hygiene'!H6),"Not assessed",'4 Hand hygiene'!H6)</f>
        <v>Not assessed</v>
      </c>
      <c r="E59" s="127"/>
      <c r="F59" s="131"/>
      <c r="G59" s="147"/>
      <c r="H59" s="147"/>
      <c r="I59" s="183"/>
      <c r="J59" s="131"/>
      <c r="K59" s="92"/>
      <c r="L59" s="136"/>
      <c r="M59" s="136"/>
      <c r="N59" s="136"/>
      <c r="O59" s="103"/>
      <c r="P59" s="97"/>
      <c r="Q59" s="92"/>
      <c r="R59" s="111"/>
      <c r="S59" s="107"/>
    </row>
    <row r="60" spans="1:19" ht="36" x14ac:dyDescent="0.25">
      <c r="A60" s="167" t="s">
        <v>50</v>
      </c>
      <c r="B60" s="167" t="str">
        <f>'4 Hand hygiene'!A7</f>
        <v>H_4</v>
      </c>
      <c r="C60" s="167" t="str">
        <f>'4 Hand hygiene'!D7</f>
        <v xml:space="preserve">Hand hygiene compliance activities are undertaken regularly (at least annually)
</v>
      </c>
      <c r="D60" s="179" t="str">
        <f>IF(ISBLANK('4 Hand hygiene'!H7),"Not assessed",'4 Hand hygiene'!H7)</f>
        <v>Not assessed</v>
      </c>
      <c r="E60" s="127"/>
      <c r="F60" s="131"/>
      <c r="G60" s="147"/>
      <c r="H60" s="147"/>
      <c r="I60" s="183"/>
      <c r="J60" s="131"/>
      <c r="K60" s="92"/>
      <c r="L60" s="136"/>
      <c r="M60" s="136"/>
      <c r="N60" s="136"/>
      <c r="O60" s="103"/>
      <c r="P60" s="97"/>
      <c r="Q60" s="92"/>
      <c r="R60" s="111"/>
      <c r="S60" s="107"/>
    </row>
    <row r="61" spans="1:19" ht="48" x14ac:dyDescent="0.25">
      <c r="A61" s="167" t="s">
        <v>50</v>
      </c>
      <c r="B61" s="167" t="str">
        <f>'4 Hand hygiene'!A8</f>
        <v>H_5</v>
      </c>
      <c r="C61" s="167" t="str">
        <f>'4 Hand hygiene'!D8</f>
        <v>Regular (at least every three months) ward-based audits are undertaken to assess the availability of hand rub, soap, single-use towels and other hand hygiene resources</v>
      </c>
      <c r="D61" s="179" t="str">
        <f>IF(ISBLANK('4 Hand hygiene'!H8),"Not assessed",'4 Hand hygiene'!H8)</f>
        <v>Not assessed</v>
      </c>
      <c r="E61" s="127"/>
      <c r="F61" s="131"/>
      <c r="G61" s="147"/>
      <c r="H61" s="147"/>
      <c r="I61" s="183"/>
      <c r="J61" s="131"/>
      <c r="K61" s="92"/>
      <c r="L61" s="136"/>
      <c r="M61" s="136"/>
      <c r="N61" s="136"/>
      <c r="O61" s="103"/>
      <c r="P61" s="97"/>
      <c r="Q61" s="92"/>
      <c r="R61" s="111"/>
      <c r="S61" s="107"/>
    </row>
    <row r="62" spans="1:19" ht="36" x14ac:dyDescent="0.25">
      <c r="A62" s="168" t="s">
        <v>626</v>
      </c>
      <c r="B62" s="168" t="str">
        <f>'5 Environmental cleaning'!A3</f>
        <v>EC_1</v>
      </c>
      <c r="C62" s="168" t="str">
        <f>'5 Environmental cleaning'!D3</f>
        <v>A clear and detailed facility (or ward) cleaning policy or protocol is clearly displayed, which is implemented and monitored</v>
      </c>
      <c r="D62" s="179" t="str">
        <f>IF(ISBLANK('5 Environmental cleaning'!H3),"Not assessed",'5 Environmental cleaning'!H3)</f>
        <v>Not assessed</v>
      </c>
      <c r="E62" s="127"/>
      <c r="F62" s="131"/>
      <c r="G62" s="147"/>
      <c r="H62" s="147"/>
      <c r="I62" s="183"/>
      <c r="J62" s="131"/>
      <c r="K62" s="92"/>
      <c r="L62" s="136"/>
      <c r="M62" s="136"/>
      <c r="N62" s="136"/>
      <c r="O62" s="103"/>
      <c r="P62" s="97"/>
      <c r="Q62" s="92"/>
      <c r="R62" s="111"/>
      <c r="S62" s="107"/>
    </row>
    <row r="63" spans="1:19" ht="60" x14ac:dyDescent="0.25">
      <c r="A63" s="168" t="s">
        <v>626</v>
      </c>
      <c r="B63" s="168" t="str">
        <f>'5 Environmental cleaning'!A4</f>
        <v>EC_2</v>
      </c>
      <c r="C63" s="168" t="str">
        <f>'5 Environmental cleaning'!D4</f>
        <v xml:space="preserve">A record of cleaning is available for patient care areas, general wards or the whole facility and is signed by the relevant cleaner each day
</v>
      </c>
      <c r="D63" s="179" t="str">
        <f>IF(ISBLANK('5 Environmental cleaning'!H4),"Not assessed",'5 Environmental cleaning'!H4)</f>
        <v>Not assessed</v>
      </c>
      <c r="E63" s="127"/>
      <c r="F63" s="131"/>
      <c r="G63" s="147"/>
      <c r="H63" s="147"/>
      <c r="I63" s="183"/>
      <c r="J63" s="131"/>
      <c r="K63" s="92"/>
      <c r="L63" s="136"/>
      <c r="M63" s="136"/>
      <c r="N63" s="136"/>
      <c r="O63" s="103"/>
      <c r="P63" s="97"/>
      <c r="Q63" s="92"/>
      <c r="R63" s="111"/>
      <c r="S63" s="107"/>
    </row>
    <row r="64" spans="1:19" ht="36" x14ac:dyDescent="0.25">
      <c r="A64" s="168" t="s">
        <v>626</v>
      </c>
      <c r="B64" s="168" t="str">
        <f>'5 Environmental cleaning'!A5</f>
        <v>EC_3</v>
      </c>
      <c r="C64" s="168" t="str">
        <f>'5 Environmental cleaning'!D5</f>
        <v xml:space="preserve">Toilets are cleaned at least once each day, and a record of cleaning is signed by the cleaners and displayed visibly </v>
      </c>
      <c r="D64" s="179" t="str">
        <f>IF(ISBLANK('5 Environmental cleaning'!H5),"Not assessed",'5 Environmental cleaning'!H5)</f>
        <v>Not assessed</v>
      </c>
      <c r="E64" s="127"/>
      <c r="F64" s="131"/>
      <c r="G64" s="147"/>
      <c r="H64" s="147"/>
      <c r="I64" s="183"/>
      <c r="J64" s="131"/>
      <c r="K64" s="92"/>
      <c r="L64" s="136"/>
      <c r="M64" s="136"/>
      <c r="N64" s="136"/>
      <c r="O64" s="103"/>
      <c r="P64" s="97"/>
      <c r="Q64" s="92"/>
      <c r="R64" s="111"/>
      <c r="S64" s="107"/>
    </row>
    <row r="65" spans="1:19" ht="48" x14ac:dyDescent="0.25">
      <c r="A65" s="168" t="s">
        <v>626</v>
      </c>
      <c r="B65" s="168" t="str">
        <f>'5 Environmental cleaning'!A6</f>
        <v>EC_4</v>
      </c>
      <c r="C65" s="168" t="str">
        <f>'5 Environmental cleaning'!D6</f>
        <v>The required number of cleaning staff or staff with cleaning responsibilities are available in the ward/facility every day or when cleaning is needed and have time dedicated to performing cleaning activities</v>
      </c>
      <c r="D65" s="179" t="str">
        <f>IF(ISBLANK('5 Environmental cleaning'!H6),"Not assessed",'5 Environmental cleaning'!H6)</f>
        <v>Not assessed</v>
      </c>
      <c r="E65" s="127"/>
      <c r="F65" s="131"/>
      <c r="G65" s="147"/>
      <c r="H65" s="147"/>
      <c r="I65" s="183"/>
      <c r="J65" s="131"/>
      <c r="K65" s="92"/>
      <c r="L65" s="136"/>
      <c r="M65" s="136"/>
      <c r="N65" s="136"/>
      <c r="O65" s="103"/>
      <c r="P65" s="97"/>
      <c r="Q65" s="92"/>
      <c r="R65" s="111"/>
      <c r="S65" s="107"/>
    </row>
    <row r="66" spans="1:19" ht="24" x14ac:dyDescent="0.25">
      <c r="A66" s="168" t="s">
        <v>626</v>
      </c>
      <c r="B66" s="168" t="str">
        <f>'5 Environmental cleaning'!A7</f>
        <v>EC_5</v>
      </c>
      <c r="C66" s="168" t="str">
        <f>'5 Environmental cleaning'!D7</f>
        <v>All staff responsible for cleaning have received training on cleaning</v>
      </c>
      <c r="D66" s="179" t="str">
        <f>IF(ISBLANK('5 Environmental cleaning'!H7),"Not assessed",'5 Environmental cleaning'!H7)</f>
        <v>Not assessed</v>
      </c>
      <c r="E66" s="127"/>
      <c r="F66" s="131"/>
      <c r="G66" s="147"/>
      <c r="H66" s="147"/>
      <c r="I66" s="183"/>
      <c r="J66" s="131"/>
      <c r="K66" s="92"/>
      <c r="L66" s="136"/>
      <c r="M66" s="136"/>
      <c r="N66" s="136"/>
      <c r="O66" s="103"/>
      <c r="P66" s="97"/>
      <c r="Q66" s="92"/>
      <c r="R66" s="111"/>
      <c r="S66" s="107"/>
    </row>
    <row r="67" spans="1:19" ht="36" x14ac:dyDescent="0.25">
      <c r="A67" s="168" t="s">
        <v>626</v>
      </c>
      <c r="B67" s="168" t="str">
        <f>'5 Environmental cleaning'!A8</f>
        <v>EC_6</v>
      </c>
      <c r="C67" s="168" t="str">
        <f>'5 Environmental cleaning'!D8</f>
        <v>Policies and practices to improve the occupational safety of cleaners and health care waste technicians are available and implemented</v>
      </c>
      <c r="D67" s="179" t="str">
        <f>IF(ISBLANK('5 Environmental cleaning'!H8),"Not assessed",'5 Environmental cleaning'!H8)</f>
        <v>Not assessed</v>
      </c>
      <c r="E67" s="127"/>
      <c r="F67" s="131"/>
      <c r="G67" s="147"/>
      <c r="H67" s="147"/>
      <c r="I67" s="183"/>
      <c r="J67" s="131"/>
      <c r="K67" s="92"/>
      <c r="L67" s="136"/>
      <c r="M67" s="136"/>
      <c r="N67" s="136"/>
      <c r="O67" s="103"/>
      <c r="P67" s="97"/>
      <c r="Q67" s="92"/>
      <c r="R67" s="111"/>
      <c r="S67" s="107"/>
    </row>
    <row r="68" spans="1:19" ht="48" x14ac:dyDescent="0.25">
      <c r="A68" s="168" t="s">
        <v>626</v>
      </c>
      <c r="B68" s="168" t="str">
        <f>'5 Environmental cleaning'!A9</f>
        <v>EC_7</v>
      </c>
      <c r="C68" s="168" t="str">
        <f>'5 Environmental cleaning'!D9</f>
        <v xml:space="preserve">Appropriate and well-maintained materials (e.g detergent, mops, buckets) for cleaning for a range of different areas and surfaces are available and sufficient </v>
      </c>
      <c r="D68" s="179" t="str">
        <f>IF(ISBLANK('5 Environmental cleaning'!H9),"Not assessed",'5 Environmental cleaning'!H9)</f>
        <v>Not assessed</v>
      </c>
      <c r="E68" s="127"/>
      <c r="F68" s="131"/>
      <c r="G68" s="147"/>
      <c r="H68" s="147"/>
      <c r="I68" s="183"/>
      <c r="J68" s="131"/>
      <c r="K68" s="92"/>
      <c r="L68" s="136"/>
      <c r="M68" s="136"/>
      <c r="N68" s="136"/>
      <c r="O68" s="103"/>
      <c r="P68" s="97"/>
      <c r="Q68" s="92"/>
      <c r="R68" s="111"/>
      <c r="S68" s="107"/>
    </row>
    <row r="69" spans="1:19" ht="24" x14ac:dyDescent="0.25">
      <c r="A69" s="168" t="s">
        <v>626</v>
      </c>
      <c r="B69" s="168" t="str">
        <f>'5 Environmental cleaning'!A10</f>
        <v>EC_8</v>
      </c>
      <c r="C69" s="168" t="str">
        <f>'5 Environmental cleaning'!D10</f>
        <v xml:space="preserve">An annual budget for environmental cleaning supplies and equipment exists and is sufficient for all needs. </v>
      </c>
      <c r="D69" s="179" t="str">
        <f>IF(ISBLANK('5 Environmental cleaning'!H10),"Not assessed",'5 Environmental cleaning'!H10)</f>
        <v>Not assessed</v>
      </c>
      <c r="E69" s="127"/>
      <c r="F69" s="131"/>
      <c r="G69" s="147"/>
      <c r="H69" s="147"/>
      <c r="I69" s="183"/>
      <c r="J69" s="131"/>
      <c r="K69" s="92"/>
      <c r="L69" s="136"/>
      <c r="M69" s="136"/>
      <c r="N69" s="136"/>
      <c r="O69" s="103"/>
      <c r="P69" s="97"/>
      <c r="Q69" s="92"/>
      <c r="R69" s="111"/>
      <c r="S69" s="107"/>
    </row>
    <row r="70" spans="1:19" ht="60" x14ac:dyDescent="0.25">
      <c r="A70" s="168" t="s">
        <v>626</v>
      </c>
      <c r="B70" s="168" t="str">
        <f>'5 Environmental cleaning'!A11</f>
        <v>EC_9</v>
      </c>
      <c r="C70" s="168" t="str">
        <f>'5 Environmental cleaning'!D11</f>
        <v>A dedicated area for storage, preparation and care of cleaning supplies and equipment exists ("environmental cleaning services area"), is kept clean and well maintained, and is used according to its purpose</v>
      </c>
      <c r="D70" s="179" t="str">
        <f>IF(ISBLANK('5 Environmental cleaning'!H11),"Not assessed",'5 Environmental cleaning'!H11)</f>
        <v>Not assessed</v>
      </c>
      <c r="E70" s="127"/>
      <c r="F70" s="131"/>
      <c r="G70" s="147"/>
      <c r="H70" s="147"/>
      <c r="I70" s="183"/>
      <c r="J70" s="131"/>
      <c r="K70" s="92"/>
      <c r="L70" s="136"/>
      <c r="M70" s="136"/>
      <c r="N70" s="136"/>
      <c r="O70" s="103"/>
      <c r="P70" s="97"/>
      <c r="Q70" s="92"/>
      <c r="R70" s="111"/>
      <c r="S70" s="107"/>
    </row>
    <row r="71" spans="1:19" ht="24" x14ac:dyDescent="0.25">
      <c r="A71" s="168" t="s">
        <v>626</v>
      </c>
      <c r="B71" s="168" t="str">
        <f>'5 Environmental cleaning'!A12</f>
        <v>EC_10</v>
      </c>
      <c r="C71" s="168" t="str">
        <f>'5 Environmental cleaning'!D12</f>
        <v>Adequate PPE is available at all times and in sufficient quantities for all cleaning staff</v>
      </c>
      <c r="D71" s="179" t="str">
        <f>IF(ISBLANK('5 Environmental cleaning'!H12),"Not assessed",'5 Environmental cleaning'!H12)</f>
        <v>Not assessed</v>
      </c>
      <c r="E71" s="127"/>
      <c r="F71" s="131"/>
      <c r="G71" s="147"/>
      <c r="H71" s="147"/>
      <c r="I71" s="183"/>
      <c r="J71" s="131"/>
      <c r="K71" s="92"/>
      <c r="L71" s="136"/>
      <c r="M71" s="136"/>
      <c r="N71" s="136"/>
      <c r="O71" s="103"/>
      <c r="P71" s="97"/>
      <c r="Q71" s="92"/>
      <c r="R71" s="111"/>
      <c r="S71" s="107"/>
    </row>
    <row r="72" spans="1:19" ht="48" x14ac:dyDescent="0.25">
      <c r="A72" s="168" t="s">
        <v>626</v>
      </c>
      <c r="B72" s="168" t="str">
        <f>'5 Environmental cleaning'!A13</f>
        <v>EC_11</v>
      </c>
      <c r="C72" s="168" t="str">
        <f>'5 Environmental cleaning'!D13</f>
        <v xml:space="preserve">[If patient load increases]
Extra staff (e.g. a roster) and additional cleaning supplies are available to be deployed in the facility if patient load increases </v>
      </c>
      <c r="D72" s="179" t="str">
        <f>IF(ISBLANK('5 Environmental cleaning'!H13),"Not assessed",'5 Environmental cleaning'!H13)</f>
        <v>Not assessed</v>
      </c>
      <c r="E72" s="127"/>
      <c r="F72" s="131"/>
      <c r="G72" s="147"/>
      <c r="H72" s="147"/>
      <c r="I72" s="183"/>
      <c r="J72" s="131"/>
      <c r="K72" s="92"/>
      <c r="L72" s="136"/>
      <c r="M72" s="136"/>
      <c r="N72" s="136"/>
      <c r="O72" s="103"/>
      <c r="P72" s="97"/>
      <c r="Q72" s="92"/>
      <c r="R72" s="111"/>
      <c r="S72" s="107"/>
    </row>
    <row r="73" spans="1:19" ht="24" x14ac:dyDescent="0.25">
      <c r="A73" s="168" t="s">
        <v>626</v>
      </c>
      <c r="B73" s="168" t="str">
        <f>'5 Environmental cleaning'!A14</f>
        <v>EC_12</v>
      </c>
      <c r="C73" s="168" t="str">
        <f>'5 Environmental cleaning'!D14</f>
        <v>All beds/mattresses have waterproof covers that are without signs of damage (rips, tears or holes)</v>
      </c>
      <c r="D73" s="179" t="str">
        <f>IF(ISBLANK('5 Environmental cleaning'!H14),"Not assessed",'5 Environmental cleaning'!H14)</f>
        <v>Not assessed</v>
      </c>
      <c r="E73" s="127"/>
      <c r="F73" s="131"/>
      <c r="G73" s="147"/>
      <c r="H73" s="147"/>
      <c r="I73" s="183"/>
      <c r="J73" s="131"/>
      <c r="K73" s="92"/>
      <c r="L73" s="136"/>
      <c r="M73" s="136"/>
      <c r="N73" s="136"/>
      <c r="O73" s="103"/>
      <c r="P73" s="97"/>
      <c r="Q73" s="92"/>
      <c r="R73" s="111"/>
      <c r="S73" s="107"/>
    </row>
    <row r="74" spans="1:19" ht="36" x14ac:dyDescent="0.25">
      <c r="A74" s="168" t="s">
        <v>626</v>
      </c>
      <c r="B74" s="168" t="str">
        <f>'5 Environmental cleaning'!A15</f>
        <v>EC_13</v>
      </c>
      <c r="C74" s="168" t="str">
        <f>'5 Environmental cleaning'!D15</f>
        <v>Laundry facilities are clean, well-maintained and able to meet demand (e.g. to wash linen from patient beds between each patient)</v>
      </c>
      <c r="D74" s="179" t="str">
        <f>IF(ISBLANK('5 Environmental cleaning'!H15),"Not assessed",'5 Environmental cleaning'!H15)</f>
        <v>Not assessed</v>
      </c>
      <c r="E74" s="127"/>
      <c r="F74" s="131"/>
      <c r="G74" s="147"/>
      <c r="H74" s="147"/>
      <c r="I74" s="183"/>
      <c r="J74" s="131"/>
      <c r="K74" s="92"/>
      <c r="L74" s="136"/>
      <c r="M74" s="136"/>
      <c r="N74" s="136"/>
      <c r="O74" s="103"/>
      <c r="P74" s="97"/>
      <c r="Q74" s="92"/>
      <c r="R74" s="111"/>
      <c r="S74" s="107"/>
    </row>
    <row r="75" spans="1:19" ht="48" x14ac:dyDescent="0.25">
      <c r="A75" s="168" t="s">
        <v>626</v>
      </c>
      <c r="B75" s="168" t="str">
        <f>'5 Environmental cleaning'!A16</f>
        <v>EC_14</v>
      </c>
      <c r="C75" s="168" t="str">
        <f>'5 Environmental cleaning'!D16</f>
        <v xml:space="preserve">Laundry services with hot water (70–80°C x 10 min) to reprocess cloths and mop heads are available, and mop heads and cleaning cloths are always laundered separately from other soiled hospital textiles. </v>
      </c>
      <c r="D75" s="179" t="str">
        <f>IF(ISBLANK('5 Environmental cleaning'!H16),"Not assessed",'5 Environmental cleaning'!H16)</f>
        <v>Not assessed</v>
      </c>
      <c r="E75" s="127"/>
      <c r="F75" s="131"/>
      <c r="G75" s="147"/>
      <c r="H75" s="147"/>
      <c r="I75" s="183"/>
      <c r="J75" s="131"/>
      <c r="K75" s="92"/>
      <c r="L75" s="136"/>
      <c r="M75" s="136"/>
      <c r="N75" s="136"/>
      <c r="O75" s="103"/>
      <c r="P75" s="97"/>
      <c r="Q75" s="92"/>
      <c r="R75" s="111"/>
      <c r="S75" s="107"/>
    </row>
    <row r="76" spans="1:19" ht="36" x14ac:dyDescent="0.25">
      <c r="A76" s="168" t="s">
        <v>626</v>
      </c>
      <c r="B76" s="168" t="str">
        <f>'5 Environmental cleaning'!A17</f>
        <v>EC_15</v>
      </c>
      <c r="C76" s="168" t="str">
        <f>'5 Environmental cleaning'!D17</f>
        <v>[Hospital only]
Food is safely prepared and handled (with clean hands, on clean surfaces and with clean utensils)</v>
      </c>
      <c r="D76" s="179" t="str">
        <f>IF(ISBLANK('5 Environmental cleaning'!H17),"Not assessed",'5 Environmental cleaning'!H17)</f>
        <v>Not assessed</v>
      </c>
      <c r="E76" s="127"/>
      <c r="F76" s="131"/>
      <c r="G76" s="147"/>
      <c r="H76" s="147"/>
      <c r="I76" s="183"/>
      <c r="J76" s="131"/>
      <c r="K76" s="92"/>
      <c r="L76" s="136"/>
      <c r="M76" s="136"/>
      <c r="N76" s="136"/>
      <c r="O76" s="103"/>
      <c r="P76" s="97"/>
      <c r="Q76" s="92"/>
      <c r="R76" s="111"/>
      <c r="S76" s="107"/>
    </row>
    <row r="77" spans="1:19" ht="36" x14ac:dyDescent="0.25">
      <c r="A77" s="168" t="s">
        <v>626</v>
      </c>
      <c r="B77" s="168" t="str">
        <f>'5 Environmental cleaning'!A18</f>
        <v>EC_16</v>
      </c>
      <c r="C77" s="168" t="str">
        <f>'5 Environmental cleaning'!D18</f>
        <v>[Hospital only]
Kitchen stores and prepared food are protected from flies, other insects and rats</v>
      </c>
      <c r="D77" s="179" t="str">
        <f>IF(ISBLANK('5 Environmental cleaning'!H18),"Not assessed",'5 Environmental cleaning'!H18)</f>
        <v>Not assessed</v>
      </c>
      <c r="E77" s="127"/>
      <c r="F77" s="131"/>
      <c r="G77" s="147"/>
      <c r="H77" s="147"/>
      <c r="I77" s="183"/>
      <c r="J77" s="131"/>
      <c r="K77" s="92"/>
      <c r="L77" s="136"/>
      <c r="M77" s="136"/>
      <c r="N77" s="136"/>
      <c r="O77" s="103"/>
      <c r="P77" s="97"/>
      <c r="Q77" s="92"/>
      <c r="R77" s="111"/>
      <c r="S77" s="107"/>
    </row>
    <row r="78" spans="1:19" ht="24" x14ac:dyDescent="0.25">
      <c r="A78" s="169" t="s">
        <v>627</v>
      </c>
      <c r="B78" s="169" t="str">
        <f>'6 Energy &amp; environment'!A3</f>
        <v>E_1</v>
      </c>
      <c r="C78" s="169" t="str">
        <f>'6 Energy &amp; environment'!D3</f>
        <v xml:space="preserve">Facility has a functional and well-maintained electricity source (e.g. electricity grid, solar) </v>
      </c>
      <c r="D78" s="179" t="str">
        <f>IF(ISBLANK('6 Energy &amp; environment'!H3),"Not assessed",'6 Energy &amp; environment'!H3)</f>
        <v>Not assessed</v>
      </c>
      <c r="E78" s="127"/>
      <c r="F78" s="131"/>
      <c r="G78" s="147"/>
      <c r="H78" s="147"/>
      <c r="I78" s="183"/>
      <c r="J78" s="131"/>
      <c r="K78" s="92"/>
      <c r="L78" s="136"/>
      <c r="M78" s="136"/>
      <c r="N78" s="136"/>
      <c r="O78" s="103"/>
      <c r="P78" s="97"/>
      <c r="Q78" s="92"/>
      <c r="R78" s="111"/>
      <c r="S78" s="107"/>
    </row>
    <row r="79" spans="1:19" ht="36" x14ac:dyDescent="0.25">
      <c r="A79" s="169" t="s">
        <v>627</v>
      </c>
      <c r="B79" s="169" t="str">
        <f>'6 Energy &amp; environment'!A4</f>
        <v>E_2</v>
      </c>
      <c r="C79" s="169" t="str">
        <f>'6 Energy &amp; environment'!D4</f>
        <v>Energy is sufficient for all electrical needs of the facility, including for lighting and stand-alone devices (e.g. Expanded Programme on Immunization cold chain)</v>
      </c>
      <c r="D79" s="179" t="str">
        <f>IF(ISBLANK('6 Energy &amp; environment'!H4),"Not assessed",'6 Energy &amp; environment'!H4)</f>
        <v>Not assessed</v>
      </c>
      <c r="E79" s="127"/>
      <c r="F79" s="131"/>
      <c r="G79" s="147"/>
      <c r="H79" s="147"/>
      <c r="I79" s="183"/>
      <c r="J79" s="131"/>
      <c r="K79" s="92"/>
      <c r="L79" s="136"/>
      <c r="M79" s="136"/>
      <c r="N79" s="136"/>
      <c r="O79" s="103"/>
      <c r="P79" s="97"/>
      <c r="Q79" s="92"/>
      <c r="R79" s="111"/>
      <c r="S79" s="107"/>
    </row>
    <row r="80" spans="1:19" ht="24" x14ac:dyDescent="0.25">
      <c r="A80" s="169" t="s">
        <v>627</v>
      </c>
      <c r="B80" s="169" t="str">
        <f>'6 Energy &amp; environment'!A5</f>
        <v>E_3</v>
      </c>
      <c r="C80" s="169" t="str">
        <f>'6 Energy &amp; environment'!D5</f>
        <v xml:space="preserve">[Where water is pumped]
Sufficient energy is available for pumping water </v>
      </c>
      <c r="D80" s="179" t="str">
        <f>IF(ISBLANK('6 Energy &amp; environment'!H5),"Not assessed",'6 Energy &amp; environment'!H5)</f>
        <v>Not assessed</v>
      </c>
      <c r="E80" s="127"/>
      <c r="F80" s="131"/>
      <c r="G80" s="147"/>
      <c r="H80" s="147"/>
      <c r="I80" s="183"/>
      <c r="J80" s="131"/>
      <c r="K80" s="92"/>
      <c r="L80" s="136"/>
      <c r="M80" s="136"/>
      <c r="N80" s="136"/>
      <c r="O80" s="103"/>
      <c r="P80" s="97"/>
      <c r="Q80" s="92"/>
      <c r="R80" s="111"/>
      <c r="S80" s="107"/>
    </row>
    <row r="81" spans="1:19" ht="24" x14ac:dyDescent="0.25">
      <c r="A81" s="169" t="s">
        <v>627</v>
      </c>
      <c r="B81" s="169" t="str">
        <f>'6 Energy &amp; environment'!A6</f>
        <v>E_4</v>
      </c>
      <c r="C81" s="169" t="str">
        <f>'6 Energy &amp; environment'!D6</f>
        <v>[Where water is heated]
Sufficient energy is available for heating water</v>
      </c>
      <c r="D81" s="179" t="str">
        <f>IF(ISBLANK('6 Energy &amp; environment'!H6),"Not assessed",'6 Energy &amp; environment'!H6)</f>
        <v>Not assessed</v>
      </c>
      <c r="E81" s="127"/>
      <c r="F81" s="131"/>
      <c r="G81" s="147"/>
      <c r="H81" s="147"/>
      <c r="I81" s="183"/>
      <c r="J81" s="131"/>
      <c r="K81" s="92"/>
      <c r="L81" s="136"/>
      <c r="M81" s="136"/>
      <c r="N81" s="136"/>
      <c r="O81" s="103"/>
      <c r="P81" s="97"/>
      <c r="Q81" s="92"/>
      <c r="R81" s="111"/>
      <c r="S81" s="107"/>
    </row>
    <row r="82" spans="1:19" ht="24" x14ac:dyDescent="0.25">
      <c r="A82" s="169" t="s">
        <v>627</v>
      </c>
      <c r="B82" s="169" t="str">
        <f>'6 Energy &amp; environment'!A7</f>
        <v>E_5</v>
      </c>
      <c r="C82" s="169" t="str">
        <f>'6 Energy &amp; environment'!D7</f>
        <v>A functional backup source of energy (e.g. generator with adequate fuel), exists if the main source fails</v>
      </c>
      <c r="D82" s="179" t="str">
        <f>IF(ISBLANK('6 Energy &amp; environment'!H7),"Not assessed",'6 Energy &amp; environment'!H7)</f>
        <v>Not assessed</v>
      </c>
      <c r="E82" s="127"/>
      <c r="F82" s="131"/>
      <c r="G82" s="147"/>
      <c r="H82" s="147"/>
      <c r="I82" s="183"/>
      <c r="J82" s="131"/>
      <c r="K82" s="92"/>
      <c r="L82" s="136"/>
      <c r="M82" s="136"/>
      <c r="N82" s="136"/>
      <c r="O82" s="103"/>
      <c r="P82" s="97"/>
      <c r="Q82" s="92"/>
      <c r="R82" s="111"/>
      <c r="S82" s="107"/>
    </row>
    <row r="83" spans="1:19" ht="24" x14ac:dyDescent="0.25">
      <c r="A83" s="169" t="s">
        <v>627</v>
      </c>
      <c r="B83" s="169" t="str">
        <f>'6 Energy &amp; environment'!A8</f>
        <v>E_6</v>
      </c>
      <c r="C83" s="169" t="str">
        <f>'6 Energy &amp; environment'!D8</f>
        <v>Energy-efficient lighting is used with improved lighting controls and energy-saving bulbs</v>
      </c>
      <c r="D83" s="179" t="str">
        <f>IF(ISBLANK('6 Energy &amp; environment'!H8),"Not assessed",'6 Energy &amp; environment'!H8)</f>
        <v>Not assessed</v>
      </c>
      <c r="E83" s="127"/>
      <c r="F83" s="131"/>
      <c r="G83" s="147"/>
      <c r="H83" s="147"/>
      <c r="I83" s="183"/>
      <c r="J83" s="131"/>
      <c r="K83" s="92"/>
      <c r="L83" s="136"/>
      <c r="M83" s="136"/>
      <c r="N83" s="136"/>
      <c r="O83" s="103"/>
      <c r="P83" s="97"/>
      <c r="Q83" s="92"/>
      <c r="R83" s="111"/>
      <c r="S83" s="107"/>
    </row>
    <row r="84" spans="1:19" ht="24" x14ac:dyDescent="0.25">
      <c r="A84" s="169" t="s">
        <v>627</v>
      </c>
      <c r="B84" s="169" t="str">
        <f>'6 Energy &amp; environment'!A9</f>
        <v>E_7</v>
      </c>
      <c r="C84" s="169" t="str">
        <f>'6 Energy &amp; environment'!D9</f>
        <v>Delivery room is adequately lit, including at night</v>
      </c>
      <c r="D84" s="179" t="str">
        <f>IF(ISBLANK('6 Energy &amp; environment'!H9),"Not assessed",'6 Energy &amp; environment'!H9)</f>
        <v>Not assessed</v>
      </c>
      <c r="E84" s="127"/>
      <c r="F84" s="131"/>
      <c r="G84" s="147"/>
      <c r="H84" s="147"/>
      <c r="I84" s="183"/>
      <c r="J84" s="131"/>
      <c r="K84" s="92"/>
      <c r="L84" s="136"/>
      <c r="M84" s="136"/>
      <c r="N84" s="136"/>
      <c r="O84" s="103"/>
      <c r="P84" s="97"/>
      <c r="Q84" s="92"/>
      <c r="R84" s="111"/>
      <c r="S84" s="107"/>
    </row>
    <row r="85" spans="1:19" ht="24" x14ac:dyDescent="0.25">
      <c r="A85" s="169" t="s">
        <v>627</v>
      </c>
      <c r="B85" s="169" t="str">
        <f>'6 Energy &amp; environment'!A10</f>
        <v>E_8</v>
      </c>
      <c r="C85" s="169" t="str">
        <f>'6 Energy &amp; environment'!D10</f>
        <v>Shower(s) are adequately lit, including at night</v>
      </c>
      <c r="D85" s="179" t="str">
        <f>IF(ISBLANK('6 Energy &amp; environment'!H10),"Not assessed",'6 Energy &amp; environment'!H10)</f>
        <v>Not assessed</v>
      </c>
      <c r="E85" s="127"/>
      <c r="F85" s="131"/>
      <c r="G85" s="147"/>
      <c r="H85" s="147"/>
      <c r="I85" s="183"/>
      <c r="J85" s="131"/>
      <c r="K85" s="92"/>
      <c r="L85" s="136"/>
      <c r="M85" s="136"/>
      <c r="N85" s="136"/>
      <c r="O85" s="103"/>
      <c r="P85" s="97"/>
      <c r="Q85" s="92"/>
      <c r="R85" s="111"/>
      <c r="S85" s="107"/>
    </row>
    <row r="86" spans="1:19" ht="24" x14ac:dyDescent="0.25">
      <c r="A86" s="169" t="s">
        <v>627</v>
      </c>
      <c r="B86" s="169" t="str">
        <f>'6 Energy &amp; environment'!A11</f>
        <v>E_9</v>
      </c>
      <c r="C86" s="169" t="str">
        <f>'6 Energy &amp; environment'!D11</f>
        <v>Latrines are adequately lit, including at night</v>
      </c>
      <c r="D86" s="179" t="str">
        <f>IF(ISBLANK('6 Energy &amp; environment'!H11),"Not assessed",'6 Energy &amp; environment'!H11)</f>
        <v>Not assessed</v>
      </c>
      <c r="E86" s="127"/>
      <c r="F86" s="131"/>
      <c r="G86" s="147"/>
      <c r="H86" s="147"/>
      <c r="I86" s="183"/>
      <c r="J86" s="131"/>
      <c r="K86" s="92"/>
      <c r="L86" s="136"/>
      <c r="M86" s="136"/>
      <c r="N86" s="136"/>
      <c r="O86" s="103"/>
      <c r="P86" s="97"/>
      <c r="Q86" s="92"/>
      <c r="R86" s="111"/>
      <c r="S86" s="107"/>
    </row>
    <row r="87" spans="1:19" ht="24" x14ac:dyDescent="0.25">
      <c r="A87" s="169" t="s">
        <v>627</v>
      </c>
      <c r="B87" s="169" t="str">
        <f>'6 Energy &amp; environment'!A12</f>
        <v>E_10</v>
      </c>
      <c r="C87" s="169" t="str">
        <f>'6 Energy &amp; environment'!D12</f>
        <v>Sufficient functioning environmental ventilation (natural or mechanical) is available in patient care areas</v>
      </c>
      <c r="D87" s="179" t="str">
        <f>IF(ISBLANK('6 Energy &amp; environment'!H12),"Not assessed",'6 Energy &amp; environment'!H12)</f>
        <v>Not assessed</v>
      </c>
      <c r="E87" s="127"/>
      <c r="F87" s="131"/>
      <c r="G87" s="147"/>
      <c r="H87" s="147"/>
      <c r="I87" s="183"/>
      <c r="J87" s="131"/>
      <c r="K87" s="92"/>
      <c r="L87" s="136"/>
      <c r="M87" s="136"/>
      <c r="N87" s="136"/>
      <c r="O87" s="103"/>
      <c r="P87" s="97"/>
      <c r="Q87" s="92"/>
      <c r="R87" s="111"/>
      <c r="S87" s="107"/>
    </row>
    <row r="88" spans="1:19" ht="36" x14ac:dyDescent="0.25">
      <c r="A88" s="169" t="s">
        <v>627</v>
      </c>
      <c r="B88" s="169" t="str">
        <f>'6 Energy &amp; environment'!A13</f>
        <v>E_11</v>
      </c>
      <c r="C88" s="169" t="str">
        <f>'6 Energy &amp; environment'!D13</f>
        <v>[In malaria-endemic areas]
Beds have insecticide-treated nets to protect patients from mosquito-born diseases</v>
      </c>
      <c r="D88" s="179" t="str">
        <f>IF(ISBLANK('6 Energy &amp; environment'!H13),"Not assessed",'6 Energy &amp; environment'!H13)</f>
        <v>Not assessed</v>
      </c>
      <c r="E88" s="127"/>
      <c r="F88" s="131"/>
      <c r="G88" s="147"/>
      <c r="H88" s="147"/>
      <c r="I88" s="183"/>
      <c r="J88" s="131"/>
      <c r="K88" s="92"/>
      <c r="L88" s="136"/>
      <c r="M88" s="136"/>
      <c r="N88" s="136"/>
      <c r="O88" s="103"/>
      <c r="P88" s="97"/>
      <c r="Q88" s="92"/>
      <c r="R88" s="111"/>
      <c r="S88" s="107"/>
    </row>
    <row r="89" spans="1:19" ht="72" x14ac:dyDescent="0.25">
      <c r="A89" s="169" t="s">
        <v>627</v>
      </c>
      <c r="B89" s="169" t="str">
        <f>'6 Energy &amp; environment'!A15</f>
        <v>E_13</v>
      </c>
      <c r="C89" s="169" t="str">
        <f>'6 Energy &amp; environment'!D15</f>
        <v>General waste bins are available in all public areas, litter is regularly removed from the interior and exterior of the facility, and efforts are made to improve and maintain the aesthetic appearance of the facility through painting, landscaping (plants) and ensuring that all equipment and other items are safely stored</v>
      </c>
      <c r="D89" s="179" t="str">
        <f>IF(ISBLANK('6 Energy &amp; environment'!H15),"Not assessed",'6 Energy &amp; environment'!H15)</f>
        <v>Not assessed</v>
      </c>
      <c r="E89" s="127"/>
      <c r="F89" s="131"/>
      <c r="G89" s="147"/>
      <c r="H89" s="147"/>
      <c r="I89" s="183"/>
      <c r="J89" s="131"/>
      <c r="K89" s="92"/>
      <c r="L89" s="136"/>
      <c r="M89" s="136"/>
      <c r="N89" s="136"/>
      <c r="O89" s="103"/>
      <c r="P89" s="97"/>
      <c r="Q89" s="92"/>
      <c r="R89" s="111"/>
      <c r="S89" s="107"/>
    </row>
    <row r="90" spans="1:19" ht="24" x14ac:dyDescent="0.25">
      <c r="A90" s="195" t="s">
        <v>640</v>
      </c>
      <c r="B90" s="195" t="str">
        <f>'7 Management &amp; workforce'!A3</f>
        <v>M_1</v>
      </c>
      <c r="C90" s="195" t="str">
        <f>'7 Management &amp; workforce'!D3</f>
        <v>Facility has a functional quality improvement / IPC or WASH FIT team</v>
      </c>
      <c r="D90" s="179" t="str">
        <f>IF(ISBLANK('7 Management &amp; workforce'!H3),"Not assessed",'7 Management &amp; workforce'!H3)</f>
        <v>Not assessed</v>
      </c>
      <c r="E90" s="127"/>
      <c r="F90" s="131"/>
      <c r="G90" s="147"/>
      <c r="H90" s="147"/>
      <c r="I90" s="183"/>
      <c r="J90" s="131"/>
      <c r="K90" s="92"/>
      <c r="L90" s="136"/>
      <c r="M90" s="136"/>
      <c r="N90" s="136"/>
      <c r="O90" s="103"/>
      <c r="P90" s="97"/>
      <c r="Q90" s="92"/>
      <c r="R90" s="111"/>
      <c r="S90" s="107"/>
    </row>
    <row r="91" spans="1:19" ht="36" x14ac:dyDescent="0.25">
      <c r="A91" s="195" t="s">
        <v>640</v>
      </c>
      <c r="B91" s="195" t="str">
        <f>'7 Management &amp; workforce'!A4</f>
        <v>M_2</v>
      </c>
      <c r="C91" s="195" t="str">
        <f>'7 Management &amp; workforce'!D4</f>
        <v>Facility has a dedicated WASH focal person or engineer working to an approved programme of work, with senior leadership support</v>
      </c>
      <c r="D91" s="179" t="str">
        <f>IF(ISBLANK('7 Management &amp; workforce'!H4),"Not assessed",'7 Management &amp; workforce'!H4)</f>
        <v>Not assessed</v>
      </c>
      <c r="E91" s="127"/>
      <c r="F91" s="131"/>
      <c r="G91" s="147"/>
      <c r="H91" s="147"/>
      <c r="I91" s="183"/>
      <c r="J91" s="131"/>
      <c r="K91" s="92"/>
      <c r="L91" s="136"/>
      <c r="M91" s="136"/>
      <c r="N91" s="136"/>
      <c r="O91" s="103"/>
      <c r="P91" s="97"/>
      <c r="Q91" s="92"/>
      <c r="R91" s="111"/>
      <c r="S91" s="107"/>
    </row>
    <row r="92" spans="1:19" ht="60" x14ac:dyDescent="0.25">
      <c r="A92" s="195" t="s">
        <v>640</v>
      </c>
      <c r="B92" s="195" t="str">
        <f>'7 Management &amp; workforce'!A5</f>
        <v>M_3</v>
      </c>
      <c r="C92" s="195" t="str">
        <f>'7 Management &amp; workforce'!D5</f>
        <v>Women's, disability and indigenous groups, and other specific users and staff (e.g. nurses, midwives, cleaners) are consulted about WASH needs and technology designs, and these voices influence technology choice, placement and upkeep</v>
      </c>
      <c r="D92" s="179" t="str">
        <f>IF(ISBLANK('7 Management &amp; workforce'!H5),"Not assessed",'7 Management &amp; workforce'!H5)</f>
        <v>Not assessed</v>
      </c>
      <c r="E92" s="127"/>
      <c r="F92" s="131"/>
      <c r="G92" s="147"/>
      <c r="H92" s="147"/>
      <c r="I92" s="183"/>
      <c r="J92" s="131"/>
      <c r="K92" s="92"/>
      <c r="L92" s="136"/>
      <c r="M92" s="136"/>
      <c r="N92" s="136"/>
      <c r="O92" s="103"/>
      <c r="P92" s="97"/>
      <c r="Q92" s="92"/>
      <c r="R92" s="111"/>
      <c r="S92" s="107"/>
    </row>
    <row r="93" spans="1:19" ht="36" x14ac:dyDescent="0.25">
      <c r="A93" s="195" t="s">
        <v>640</v>
      </c>
      <c r="B93" s="195" t="str">
        <f>'7 Management &amp; workforce'!A6</f>
        <v>M_4</v>
      </c>
      <c r="C93" s="195" t="str">
        <f>'7 Management &amp; workforce'!D6</f>
        <v xml:space="preserve">An up-to-date diagram of the facility management structure, including cleaning staff, is clearly visible and legible </v>
      </c>
      <c r="D93" s="179" t="str">
        <f>IF(ISBLANK('7 Management &amp; workforce'!H6),"Not assessed",'7 Management &amp; workforce'!H6)</f>
        <v>Not assessed</v>
      </c>
      <c r="E93" s="127"/>
      <c r="F93" s="131"/>
      <c r="G93" s="147"/>
      <c r="H93" s="147"/>
      <c r="I93" s="183"/>
      <c r="J93" s="131"/>
      <c r="K93" s="92"/>
      <c r="L93" s="136"/>
      <c r="M93" s="136"/>
      <c r="N93" s="136"/>
      <c r="O93" s="103"/>
      <c r="P93" s="97"/>
      <c r="Q93" s="92"/>
      <c r="R93" s="111"/>
      <c r="S93" s="107"/>
    </row>
    <row r="94" spans="1:19" ht="36" x14ac:dyDescent="0.25">
      <c r="A94" s="195" t="s">
        <v>640</v>
      </c>
      <c r="B94" s="195" t="str">
        <f>'7 Management &amp; workforce'!A7</f>
        <v>M_5</v>
      </c>
      <c r="C94" s="195" t="str">
        <f>'7 Management &amp; workforce'!D7</f>
        <v xml:space="preserve">All auxiliary staff, including waste handlers and those who clean, have a clear, written job description, which outlines WASH and IPC responsibilities </v>
      </c>
      <c r="D94" s="179" t="str">
        <f>IF(ISBLANK('7 Management &amp; workforce'!H7),"Not assessed",'7 Management &amp; workforce'!H7)</f>
        <v>Not assessed</v>
      </c>
      <c r="E94" s="127"/>
      <c r="F94" s="131"/>
      <c r="G94" s="147"/>
      <c r="H94" s="147"/>
      <c r="I94" s="183"/>
      <c r="J94" s="131"/>
      <c r="K94" s="92"/>
      <c r="L94" s="136"/>
      <c r="M94" s="136"/>
      <c r="N94" s="136"/>
      <c r="O94" s="103"/>
      <c r="P94" s="97"/>
      <c r="Q94" s="92"/>
      <c r="R94" s="111"/>
      <c r="S94" s="107"/>
    </row>
    <row r="95" spans="1:19" ht="36" x14ac:dyDescent="0.25">
      <c r="A95" s="195" t="s">
        <v>640</v>
      </c>
      <c r="B95" s="195" t="str">
        <f>'7 Management &amp; workforce'!A8</f>
        <v>M_6</v>
      </c>
      <c r="C95" s="195" t="str">
        <f>'7 Management &amp; workforce'!D8</f>
        <v xml:space="preserve">All new auxiliary staff, including waste handlers and those who clean, receive appropriate WASH and IPC training, tailored and appropriate to their job function </v>
      </c>
      <c r="D95" s="179" t="str">
        <f>IF(ISBLANK('7 Management &amp; workforce'!H8),"Not assessed",'7 Management &amp; workforce'!H8)</f>
        <v>Not assessed</v>
      </c>
      <c r="E95" s="127"/>
      <c r="F95" s="131"/>
      <c r="G95" s="147"/>
      <c r="H95" s="147"/>
      <c r="I95" s="183"/>
      <c r="J95" s="131"/>
      <c r="K95" s="92"/>
      <c r="L95" s="136"/>
      <c r="M95" s="136"/>
      <c r="N95" s="136"/>
      <c r="O95" s="103"/>
      <c r="P95" s="97"/>
      <c r="Q95" s="92"/>
      <c r="R95" s="111"/>
      <c r="S95" s="107"/>
    </row>
    <row r="96" spans="1:19" ht="48" x14ac:dyDescent="0.25">
      <c r="A96" s="195" t="s">
        <v>640</v>
      </c>
      <c r="B96" s="195" t="str">
        <f>'7 Management &amp; workforce'!A9</f>
        <v>M_7</v>
      </c>
      <c r="C96" s="195" t="str">
        <f>'7 Management &amp; workforce'!D9</f>
        <v>Staff are regularly (at least annually) appraised on their performance (e.g. on hand hygiene); high-performing staff are recognized and/or rewarded, and those who do not perform well are supported to improve</v>
      </c>
      <c r="D96" s="179" t="str">
        <f>IF(ISBLANK('7 Management &amp; workforce'!H9),"Not assessed",'7 Management &amp; workforce'!H9)</f>
        <v>Not assessed</v>
      </c>
      <c r="E96" s="127"/>
      <c r="F96" s="131"/>
      <c r="G96" s="147"/>
      <c r="H96" s="147"/>
      <c r="I96" s="183"/>
      <c r="J96" s="131"/>
      <c r="K96" s="92"/>
      <c r="L96" s="136"/>
      <c r="M96" s="136"/>
      <c r="N96" s="136"/>
      <c r="O96" s="103"/>
      <c r="P96" s="97"/>
      <c r="Q96" s="92"/>
      <c r="R96" s="111"/>
      <c r="S96" s="107"/>
    </row>
    <row r="97" spans="1:19" ht="48" x14ac:dyDescent="0.25">
      <c r="A97" s="195" t="s">
        <v>640</v>
      </c>
      <c r="B97" s="195" t="str">
        <f>'7 Management &amp; workforce'!A10</f>
        <v>M_8</v>
      </c>
      <c r="C97" s="195" t="str">
        <f>'7 Management &amp; workforce'!D10</f>
        <v xml:space="preserve">A protocol and effective system are in place for ongoing operation and maintenance of infrastructure and procurement of necessary supplies for operation and maintenance </v>
      </c>
      <c r="D97" s="179" t="str">
        <f>IF(ISBLANK('7 Management &amp; workforce'!H10),"Not assessed",'7 Management &amp; workforce'!H10)</f>
        <v>Not assessed</v>
      </c>
      <c r="E97" s="127"/>
      <c r="F97" s="131"/>
      <c r="G97" s="147"/>
      <c r="H97" s="147"/>
      <c r="I97" s="183"/>
      <c r="J97" s="131"/>
      <c r="K97" s="92"/>
      <c r="L97" s="136"/>
      <c r="M97" s="136"/>
      <c r="N97" s="136"/>
      <c r="O97" s="103"/>
      <c r="P97" s="97"/>
      <c r="Q97" s="92"/>
      <c r="R97" s="111"/>
      <c r="S97" s="107"/>
    </row>
    <row r="98" spans="1:19" ht="48" x14ac:dyDescent="0.25">
      <c r="A98" s="195" t="s">
        <v>640</v>
      </c>
      <c r="B98" s="195" t="str">
        <f>'7 Management &amp; workforce'!A11</f>
        <v>M_9</v>
      </c>
      <c r="C98" s="195" t="str">
        <f>'7 Management &amp; workforce'!D11</f>
        <v>Budget is available to cover costs of cleaners and maintenance staff, IPC/WASH training, IPC/WASH consumables (e.g. soap, chlorine) and all activities listed in the procurement protocol.</v>
      </c>
      <c r="D98" s="179" t="str">
        <f>IF(ISBLANK('7 Management &amp; workforce'!H11),"Not assessed",'7 Management &amp; workforce'!H11)</f>
        <v>Not assessed</v>
      </c>
      <c r="E98" s="127"/>
      <c r="F98" s="131"/>
      <c r="G98" s="147"/>
      <c r="H98" s="147"/>
      <c r="I98" s="183"/>
      <c r="J98" s="131"/>
      <c r="K98" s="92"/>
      <c r="L98" s="136"/>
      <c r="M98" s="136"/>
      <c r="N98" s="136"/>
      <c r="O98" s="103"/>
      <c r="P98" s="97"/>
      <c r="Q98" s="92"/>
      <c r="R98" s="111"/>
      <c r="S98" s="107"/>
    </row>
    <row r="99" spans="1:19" ht="24" x14ac:dyDescent="0.25">
      <c r="A99" s="195" t="s">
        <v>640</v>
      </c>
      <c r="B99" s="195" t="str">
        <f>'7 Management &amp; workforce'!A12</f>
        <v>M_10</v>
      </c>
      <c r="C99" s="195" t="str">
        <f>'7 Management &amp; workforce'!D12</f>
        <v>A facility-wide patient safety policy/charter for improving quality of care is written, up to date and operational</v>
      </c>
      <c r="D99" s="179" t="str">
        <f>IF(ISBLANK('7 Management &amp; workforce'!H12),"Not assessed",'7 Management &amp; workforce'!H12)</f>
        <v>Not assessed</v>
      </c>
      <c r="E99" s="127"/>
      <c r="F99" s="131"/>
      <c r="G99" s="147"/>
      <c r="H99" s="147"/>
      <c r="I99" s="183"/>
      <c r="J99" s="131"/>
      <c r="K99" s="92"/>
      <c r="L99" s="136"/>
      <c r="M99" s="136"/>
      <c r="N99" s="136"/>
      <c r="O99" s="103"/>
      <c r="P99" s="97"/>
      <c r="Q99" s="92"/>
      <c r="R99" s="111"/>
      <c r="S99" s="107"/>
    </row>
    <row r="100" spans="1:19" ht="24" x14ac:dyDescent="0.25">
      <c r="A100" s="195" t="s">
        <v>640</v>
      </c>
      <c r="B100" s="195" t="str">
        <f>'7 Management &amp; workforce'!A13</f>
        <v>M_11</v>
      </c>
      <c r="C100" s="195" t="str">
        <f>'7 Management &amp; workforce'!D13</f>
        <v xml:space="preserve">A facility-wide environmentally sustainable policy/charter is written and operational </v>
      </c>
      <c r="D100" s="179" t="str">
        <f>IF(ISBLANK('7 Management &amp; workforce'!H13),"Not assessed",'7 Management &amp; workforce'!H13)</f>
        <v>Not assessed</v>
      </c>
      <c r="E100" s="127"/>
      <c r="F100" s="131"/>
      <c r="G100" s="147"/>
      <c r="H100" s="147"/>
      <c r="I100" s="183"/>
      <c r="J100" s="131"/>
      <c r="K100" s="92"/>
      <c r="L100" s="136"/>
      <c r="M100" s="136"/>
      <c r="N100" s="136"/>
      <c r="O100" s="103"/>
      <c r="P100" s="97"/>
      <c r="Q100" s="92"/>
      <c r="R100" s="111"/>
      <c r="S100" s="107"/>
    </row>
    <row r="101" spans="1:19" ht="72" x14ac:dyDescent="0.25">
      <c r="A101" s="195" t="s">
        <v>640</v>
      </c>
      <c r="B101" s="195" t="str">
        <f>'7 Management &amp; workforce'!A14</f>
        <v>M_12</v>
      </c>
      <c r="C101" s="195" t="str">
        <f>'7 Management &amp; workforce'!D14</f>
        <v>An emergency preparedness and response plan is in place, budgeted for and updated regularly; staff undergo training and exercises to prepare for, respond to and recover from extreme weather-related events, especially those where climate change is a contributing factor</v>
      </c>
      <c r="D101" s="179" t="str">
        <f>IF(ISBLANK('7 Management &amp; workforce'!H14),"Not assessed",'7 Management &amp; workforce'!H14)</f>
        <v>Not assessed</v>
      </c>
      <c r="E101" s="127"/>
      <c r="F101" s="131"/>
      <c r="G101" s="147"/>
      <c r="H101" s="147"/>
      <c r="I101" s="183"/>
      <c r="J101" s="131"/>
      <c r="K101" s="92"/>
      <c r="L101" s="136"/>
      <c r="M101" s="136"/>
      <c r="N101" s="136"/>
      <c r="O101" s="103"/>
      <c r="P101" s="97"/>
      <c r="Q101" s="92"/>
      <c r="R101" s="111"/>
      <c r="S101" s="107"/>
    </row>
    <row r="102" spans="1:19" x14ac:dyDescent="0.25">
      <c r="A102" s="122"/>
      <c r="B102" s="122"/>
      <c r="C102" s="122"/>
      <c r="D102" s="172"/>
      <c r="E102" s="127"/>
      <c r="F102" s="131"/>
      <c r="G102" s="147"/>
      <c r="H102" s="147"/>
      <c r="I102" s="180"/>
      <c r="J102" s="131"/>
      <c r="K102" s="92"/>
      <c r="L102" s="136"/>
      <c r="M102" s="136"/>
      <c r="N102" s="136"/>
      <c r="O102" s="103"/>
      <c r="P102" s="97"/>
      <c r="Q102" s="92"/>
      <c r="R102" s="111"/>
      <c r="S102" s="107"/>
    </row>
    <row r="103" spans="1:19" x14ac:dyDescent="0.25">
      <c r="A103" s="122"/>
      <c r="B103" s="122"/>
      <c r="C103" s="122"/>
      <c r="D103" s="172"/>
      <c r="E103" s="127"/>
      <c r="F103" s="131"/>
      <c r="G103" s="147"/>
      <c r="H103" s="147"/>
      <c r="I103" s="180"/>
      <c r="J103" s="131"/>
      <c r="K103" s="92"/>
      <c r="L103" s="136"/>
      <c r="M103" s="136"/>
      <c r="N103" s="136"/>
      <c r="O103" s="103"/>
      <c r="P103" s="97"/>
      <c r="Q103" s="92"/>
      <c r="R103" s="111"/>
      <c r="S103" s="107"/>
    </row>
    <row r="104" spans="1:19" x14ac:dyDescent="0.25">
      <c r="A104" s="122"/>
      <c r="B104" s="122"/>
      <c r="C104" s="122"/>
      <c r="D104" s="172"/>
      <c r="E104" s="127"/>
      <c r="F104" s="131"/>
      <c r="G104" s="147"/>
      <c r="H104" s="147"/>
      <c r="I104" s="180"/>
      <c r="J104" s="131"/>
      <c r="K104" s="92"/>
      <c r="L104" s="136"/>
      <c r="M104" s="136"/>
      <c r="N104" s="136"/>
      <c r="O104" s="103"/>
      <c r="P104" s="97"/>
      <c r="Q104" s="92"/>
      <c r="R104" s="111"/>
      <c r="S104" s="107"/>
    </row>
    <row r="105" spans="1:19" x14ac:dyDescent="0.25">
      <c r="A105" s="122"/>
      <c r="B105" s="122"/>
      <c r="C105" s="122"/>
      <c r="D105" s="172"/>
      <c r="E105" s="127"/>
      <c r="F105" s="131"/>
      <c r="G105" s="147"/>
      <c r="H105" s="147"/>
      <c r="I105" s="180"/>
      <c r="J105" s="131"/>
      <c r="K105" s="92"/>
      <c r="L105" s="136"/>
      <c r="M105" s="136"/>
      <c r="N105" s="136"/>
      <c r="O105" s="103"/>
      <c r="P105" s="97"/>
      <c r="Q105" s="92"/>
      <c r="R105" s="111"/>
      <c r="S105" s="107"/>
    </row>
    <row r="106" spans="1:19" x14ac:dyDescent="0.25">
      <c r="A106" s="122"/>
      <c r="B106" s="122"/>
      <c r="C106" s="122"/>
      <c r="D106" s="172"/>
      <c r="E106" s="127"/>
      <c r="F106" s="131"/>
      <c r="G106" s="147"/>
      <c r="H106" s="147"/>
      <c r="I106" s="180"/>
      <c r="J106" s="131"/>
      <c r="K106" s="92"/>
      <c r="L106" s="136"/>
      <c r="M106" s="136"/>
      <c r="N106" s="136"/>
      <c r="O106" s="103"/>
      <c r="P106" s="97"/>
      <c r="Q106" s="92"/>
      <c r="R106" s="111"/>
      <c r="S106" s="107"/>
    </row>
    <row r="107" spans="1:19" x14ac:dyDescent="0.25">
      <c r="A107" s="122"/>
      <c r="B107" s="122"/>
      <c r="C107" s="122"/>
      <c r="D107" s="172"/>
      <c r="E107" s="127"/>
      <c r="F107" s="131"/>
      <c r="G107" s="147"/>
      <c r="H107" s="147"/>
      <c r="I107" s="180"/>
      <c r="J107" s="131"/>
      <c r="K107" s="92"/>
      <c r="L107" s="136"/>
      <c r="M107" s="136"/>
      <c r="N107" s="136"/>
      <c r="O107" s="103"/>
      <c r="P107" s="97"/>
      <c r="Q107" s="92"/>
      <c r="R107" s="111"/>
      <c r="S107" s="107"/>
    </row>
    <row r="108" spans="1:19" x14ac:dyDescent="0.25">
      <c r="A108" s="122"/>
      <c r="B108" s="122"/>
      <c r="C108" s="122"/>
      <c r="D108" s="172"/>
      <c r="E108" s="127"/>
      <c r="F108" s="131"/>
      <c r="G108" s="147"/>
      <c r="H108" s="147"/>
      <c r="I108" s="180"/>
      <c r="J108" s="131"/>
      <c r="K108" s="92"/>
      <c r="L108" s="136"/>
      <c r="M108" s="136"/>
      <c r="N108" s="136"/>
      <c r="O108" s="103"/>
      <c r="P108" s="97"/>
      <c r="Q108" s="92"/>
      <c r="R108" s="111"/>
      <c r="S108" s="107"/>
    </row>
    <row r="109" spans="1:19" x14ac:dyDescent="0.25">
      <c r="A109" s="122"/>
      <c r="B109" s="122"/>
      <c r="C109" s="122"/>
      <c r="D109" s="172"/>
      <c r="E109" s="127"/>
      <c r="F109" s="131"/>
      <c r="G109" s="147"/>
      <c r="H109" s="147"/>
      <c r="I109" s="180"/>
      <c r="J109" s="131"/>
      <c r="K109" s="92"/>
      <c r="L109" s="136"/>
      <c r="M109" s="136"/>
      <c r="N109" s="136"/>
      <c r="O109" s="103"/>
      <c r="P109" s="97"/>
      <c r="Q109" s="92"/>
      <c r="R109" s="111"/>
      <c r="S109" s="107"/>
    </row>
    <row r="110" spans="1:19" x14ac:dyDescent="0.25">
      <c r="A110" s="122"/>
      <c r="B110" s="122"/>
      <c r="C110" s="122"/>
      <c r="D110" s="172"/>
      <c r="E110" s="127"/>
      <c r="F110" s="131"/>
      <c r="G110" s="147"/>
      <c r="H110" s="147"/>
      <c r="I110" s="180"/>
      <c r="J110" s="131"/>
      <c r="K110" s="92"/>
      <c r="L110" s="136"/>
      <c r="M110" s="136"/>
      <c r="N110" s="136"/>
      <c r="O110" s="103"/>
      <c r="P110" s="97"/>
      <c r="Q110" s="92"/>
      <c r="R110" s="111"/>
      <c r="S110" s="107"/>
    </row>
    <row r="111" spans="1:19" x14ac:dyDescent="0.25">
      <c r="A111" s="122"/>
      <c r="B111" s="122"/>
      <c r="C111" s="122"/>
      <c r="D111" s="172"/>
      <c r="E111" s="127"/>
      <c r="F111" s="131"/>
      <c r="G111" s="147"/>
      <c r="H111" s="147"/>
      <c r="I111" s="180"/>
      <c r="J111" s="131"/>
      <c r="K111" s="92"/>
      <c r="L111" s="136"/>
      <c r="M111" s="136"/>
      <c r="N111" s="136"/>
      <c r="O111" s="103"/>
      <c r="P111" s="97"/>
      <c r="Q111" s="92"/>
      <c r="R111" s="111"/>
      <c r="S111" s="107"/>
    </row>
    <row r="112" spans="1:19" x14ac:dyDescent="0.25">
      <c r="A112" s="122"/>
      <c r="B112" s="122"/>
      <c r="C112" s="122"/>
      <c r="D112" s="172"/>
      <c r="E112" s="127"/>
      <c r="F112" s="131"/>
      <c r="G112" s="147"/>
      <c r="H112" s="147"/>
      <c r="I112" s="180"/>
      <c r="J112" s="131"/>
      <c r="K112" s="92"/>
      <c r="L112" s="136"/>
      <c r="M112" s="136"/>
      <c r="N112" s="136"/>
      <c r="O112" s="103"/>
      <c r="P112" s="97"/>
      <c r="Q112" s="92"/>
      <c r="R112" s="111"/>
      <c r="S112" s="107"/>
    </row>
    <row r="113" spans="1:19" x14ac:dyDescent="0.25">
      <c r="A113" s="122"/>
      <c r="B113" s="122"/>
      <c r="C113" s="122"/>
      <c r="D113" s="172"/>
      <c r="E113" s="127"/>
      <c r="F113" s="131"/>
      <c r="G113" s="147"/>
      <c r="H113" s="147"/>
      <c r="I113" s="180"/>
      <c r="J113" s="131"/>
      <c r="K113" s="92"/>
      <c r="L113" s="136"/>
      <c r="M113" s="136"/>
      <c r="N113" s="136"/>
      <c r="O113" s="103"/>
      <c r="P113" s="97"/>
      <c r="Q113" s="92"/>
      <c r="R113" s="111"/>
      <c r="S113" s="107"/>
    </row>
    <row r="114" spans="1:19" x14ac:dyDescent="0.25">
      <c r="A114" s="122"/>
      <c r="B114" s="122"/>
      <c r="C114" s="122"/>
      <c r="D114" s="172"/>
      <c r="E114" s="127"/>
      <c r="F114" s="131"/>
      <c r="G114" s="147"/>
      <c r="H114" s="147"/>
      <c r="I114" s="180"/>
      <c r="J114" s="131"/>
      <c r="K114" s="92"/>
      <c r="L114" s="136"/>
      <c r="M114" s="136"/>
      <c r="N114" s="136"/>
      <c r="O114" s="103"/>
      <c r="P114" s="97"/>
      <c r="Q114" s="92"/>
      <c r="R114" s="111"/>
      <c r="S114" s="107"/>
    </row>
    <row r="115" spans="1:19" x14ac:dyDescent="0.25">
      <c r="A115" s="122"/>
      <c r="B115" s="122"/>
      <c r="C115" s="122"/>
      <c r="D115" s="172"/>
      <c r="E115" s="127"/>
      <c r="F115" s="131"/>
      <c r="G115" s="147"/>
      <c r="H115" s="147"/>
      <c r="I115" s="180"/>
      <c r="J115" s="131"/>
      <c r="K115" s="92"/>
      <c r="L115" s="136"/>
      <c r="M115" s="136"/>
      <c r="N115" s="136"/>
      <c r="O115" s="103"/>
      <c r="P115" s="97"/>
      <c r="Q115" s="92"/>
      <c r="R115" s="111"/>
      <c r="S115" s="107"/>
    </row>
    <row r="116" spans="1:19" x14ac:dyDescent="0.25">
      <c r="A116" s="122"/>
      <c r="B116" s="122"/>
      <c r="C116" s="122"/>
      <c r="D116" s="172"/>
      <c r="E116" s="127"/>
      <c r="F116" s="131"/>
      <c r="G116" s="147"/>
      <c r="H116" s="147"/>
      <c r="I116" s="180"/>
      <c r="J116" s="131"/>
      <c r="K116" s="92"/>
      <c r="L116" s="136"/>
      <c r="M116" s="136"/>
      <c r="N116" s="136"/>
      <c r="O116" s="103"/>
      <c r="P116" s="97"/>
      <c r="Q116" s="92"/>
      <c r="R116" s="111"/>
      <c r="S116" s="107"/>
    </row>
    <row r="117" spans="1:19" x14ac:dyDescent="0.25">
      <c r="A117" s="122"/>
      <c r="B117" s="122"/>
      <c r="C117" s="122"/>
      <c r="D117" s="172"/>
      <c r="E117" s="127"/>
      <c r="F117" s="131"/>
      <c r="G117" s="147"/>
      <c r="H117" s="147"/>
      <c r="I117" s="180"/>
      <c r="J117" s="131"/>
      <c r="K117" s="92"/>
      <c r="L117" s="136"/>
      <c r="M117" s="136"/>
      <c r="N117" s="136"/>
      <c r="O117" s="103"/>
      <c r="P117" s="97"/>
      <c r="Q117" s="92"/>
      <c r="R117" s="111"/>
      <c r="S117" s="107"/>
    </row>
    <row r="118" spans="1:19" x14ac:dyDescent="0.25">
      <c r="A118" s="122"/>
      <c r="B118" s="122"/>
      <c r="C118" s="122"/>
      <c r="D118" s="172"/>
      <c r="E118" s="127"/>
      <c r="F118" s="131"/>
      <c r="G118" s="147"/>
      <c r="H118" s="147"/>
      <c r="I118" s="180"/>
      <c r="J118" s="131"/>
      <c r="K118" s="92"/>
      <c r="L118" s="136"/>
      <c r="M118" s="136"/>
      <c r="N118" s="136"/>
      <c r="O118" s="103"/>
      <c r="P118" s="97"/>
      <c r="Q118" s="92"/>
      <c r="R118" s="111"/>
      <c r="S118" s="107"/>
    </row>
    <row r="119" spans="1:19" x14ac:dyDescent="0.25">
      <c r="A119" s="122"/>
      <c r="B119" s="122"/>
      <c r="C119" s="122"/>
      <c r="D119" s="172"/>
      <c r="E119" s="127"/>
      <c r="F119" s="131"/>
      <c r="G119" s="147"/>
      <c r="H119" s="147"/>
      <c r="I119" s="180"/>
      <c r="J119" s="131"/>
      <c r="K119" s="92"/>
      <c r="L119" s="136"/>
      <c r="M119" s="136"/>
      <c r="N119" s="136"/>
      <c r="O119" s="103"/>
      <c r="P119" s="97"/>
      <c r="Q119" s="92"/>
      <c r="R119" s="111"/>
      <c r="S119" s="107"/>
    </row>
    <row r="120" spans="1:19" x14ac:dyDescent="0.25">
      <c r="A120" s="122"/>
      <c r="B120" s="122"/>
      <c r="C120" s="122"/>
      <c r="D120" s="172"/>
      <c r="E120" s="127"/>
      <c r="F120" s="131"/>
      <c r="G120" s="147"/>
      <c r="H120" s="147"/>
      <c r="I120" s="180"/>
      <c r="J120" s="131"/>
      <c r="K120" s="92"/>
      <c r="L120" s="136"/>
      <c r="M120" s="136"/>
      <c r="N120" s="136"/>
      <c r="O120" s="103"/>
      <c r="P120" s="97"/>
      <c r="Q120" s="92"/>
      <c r="R120" s="111"/>
      <c r="S120" s="107"/>
    </row>
    <row r="121" spans="1:19" x14ac:dyDescent="0.25">
      <c r="A121" s="122"/>
      <c r="B121" s="122"/>
      <c r="C121" s="122"/>
      <c r="D121" s="172"/>
      <c r="E121" s="127"/>
      <c r="F121" s="131"/>
      <c r="G121" s="147"/>
      <c r="H121" s="147"/>
      <c r="I121" s="180"/>
      <c r="J121" s="131"/>
      <c r="K121" s="92"/>
      <c r="L121" s="136"/>
      <c r="M121" s="136"/>
      <c r="N121" s="136"/>
      <c r="O121" s="103"/>
      <c r="P121" s="97"/>
      <c r="Q121" s="92"/>
      <c r="R121" s="111"/>
      <c r="S121" s="107"/>
    </row>
    <row r="122" spans="1:19" x14ac:dyDescent="0.25">
      <c r="A122" s="122"/>
      <c r="B122" s="122"/>
      <c r="C122" s="122"/>
      <c r="D122" s="172"/>
      <c r="E122" s="127"/>
      <c r="F122" s="131"/>
      <c r="G122" s="147"/>
      <c r="H122" s="147"/>
      <c r="I122" s="180"/>
      <c r="J122" s="131"/>
      <c r="K122" s="92"/>
      <c r="L122" s="136"/>
      <c r="M122" s="136"/>
      <c r="N122" s="136"/>
      <c r="O122" s="103"/>
      <c r="P122" s="97"/>
      <c r="Q122" s="92"/>
      <c r="R122" s="111"/>
      <c r="S122" s="107"/>
    </row>
    <row r="123" spans="1:19" x14ac:dyDescent="0.25">
      <c r="A123" s="122"/>
      <c r="B123" s="122"/>
      <c r="C123" s="122"/>
      <c r="D123" s="172"/>
      <c r="E123" s="127"/>
      <c r="F123" s="131"/>
      <c r="G123" s="147"/>
      <c r="H123" s="147"/>
      <c r="I123" s="180"/>
      <c r="J123" s="131"/>
      <c r="K123" s="92"/>
      <c r="L123" s="136"/>
      <c r="M123" s="136"/>
      <c r="N123" s="136"/>
      <c r="O123" s="103"/>
      <c r="P123" s="97"/>
      <c r="Q123" s="92"/>
      <c r="R123" s="111"/>
      <c r="S123" s="107"/>
    </row>
    <row r="124" spans="1:19" x14ac:dyDescent="0.25">
      <c r="A124" s="122"/>
      <c r="B124" s="122"/>
      <c r="C124" s="122"/>
      <c r="D124" s="172"/>
      <c r="E124" s="127"/>
      <c r="F124" s="131"/>
      <c r="G124" s="147"/>
      <c r="H124" s="147"/>
      <c r="I124" s="180"/>
      <c r="J124" s="131"/>
      <c r="K124" s="92"/>
      <c r="L124" s="136"/>
      <c r="M124" s="136"/>
      <c r="N124" s="136"/>
      <c r="O124" s="103"/>
      <c r="P124" s="97"/>
      <c r="Q124" s="92"/>
      <c r="R124" s="111"/>
      <c r="S124" s="107"/>
    </row>
    <row r="125" spans="1:19" x14ac:dyDescent="0.25">
      <c r="A125" s="122"/>
      <c r="B125" s="122"/>
      <c r="C125" s="122"/>
      <c r="D125" s="172"/>
      <c r="E125" s="127"/>
      <c r="F125" s="131"/>
      <c r="G125" s="147"/>
      <c r="H125" s="147"/>
      <c r="I125" s="180"/>
      <c r="J125" s="131"/>
      <c r="K125" s="92"/>
      <c r="L125" s="136"/>
      <c r="M125" s="136"/>
      <c r="N125" s="136"/>
      <c r="O125" s="103"/>
      <c r="P125" s="97"/>
      <c r="Q125" s="92"/>
      <c r="R125" s="111"/>
      <c r="S125" s="107"/>
    </row>
    <row r="126" spans="1:19" x14ac:dyDescent="0.25">
      <c r="A126" s="122"/>
      <c r="B126" s="122"/>
      <c r="C126" s="122"/>
      <c r="D126" s="172"/>
      <c r="E126" s="127"/>
      <c r="F126" s="131"/>
      <c r="G126" s="147"/>
      <c r="H126" s="147"/>
      <c r="I126" s="180"/>
      <c r="J126" s="131"/>
      <c r="K126" s="92"/>
      <c r="L126" s="136"/>
      <c r="M126" s="136"/>
      <c r="N126" s="136"/>
      <c r="O126" s="103"/>
      <c r="P126" s="97"/>
      <c r="Q126" s="92"/>
      <c r="R126" s="111"/>
      <c r="S126" s="107"/>
    </row>
    <row r="127" spans="1:19" x14ac:dyDescent="0.25">
      <c r="A127" s="122"/>
      <c r="B127" s="122"/>
      <c r="C127" s="122"/>
      <c r="D127" s="172"/>
      <c r="E127" s="127"/>
      <c r="F127" s="131"/>
      <c r="G127" s="147"/>
      <c r="H127" s="147"/>
      <c r="I127" s="180"/>
      <c r="J127" s="131"/>
      <c r="K127" s="92"/>
      <c r="L127" s="136"/>
      <c r="M127" s="136"/>
      <c r="N127" s="136"/>
      <c r="O127" s="103"/>
      <c r="P127" s="97"/>
      <c r="Q127" s="92"/>
      <c r="R127" s="111"/>
      <c r="S127" s="107"/>
    </row>
    <row r="128" spans="1:19" x14ac:dyDescent="0.25">
      <c r="A128" s="122"/>
      <c r="B128" s="122"/>
      <c r="C128" s="122"/>
      <c r="D128" s="172"/>
      <c r="E128" s="127"/>
      <c r="F128" s="131"/>
      <c r="G128" s="147"/>
      <c r="H128" s="147"/>
      <c r="I128" s="180"/>
      <c r="J128" s="131"/>
      <c r="K128" s="92"/>
      <c r="L128" s="136"/>
      <c r="M128" s="136"/>
      <c r="N128" s="136"/>
      <c r="O128" s="103"/>
      <c r="P128" s="97"/>
      <c r="Q128" s="92"/>
      <c r="R128" s="111"/>
      <c r="S128" s="107"/>
    </row>
    <row r="129" spans="1:19" x14ac:dyDescent="0.25">
      <c r="A129" s="122"/>
      <c r="B129" s="122"/>
      <c r="C129" s="122"/>
      <c r="D129" s="172"/>
      <c r="E129" s="127"/>
      <c r="F129" s="131"/>
      <c r="G129" s="147"/>
      <c r="H129" s="147"/>
      <c r="I129" s="180"/>
      <c r="J129" s="131"/>
      <c r="K129" s="92"/>
      <c r="L129" s="136"/>
      <c r="M129" s="136"/>
      <c r="N129" s="136"/>
      <c r="O129" s="103"/>
      <c r="P129" s="97"/>
      <c r="Q129" s="92"/>
      <c r="R129" s="111"/>
      <c r="S129" s="107"/>
    </row>
    <row r="130" spans="1:19" x14ac:dyDescent="0.25">
      <c r="A130" s="122"/>
      <c r="B130" s="122"/>
      <c r="C130" s="122"/>
      <c r="D130" s="172"/>
      <c r="E130" s="127"/>
      <c r="F130" s="131"/>
      <c r="G130" s="147"/>
      <c r="H130" s="147"/>
      <c r="I130" s="180"/>
      <c r="J130" s="131"/>
      <c r="K130" s="92"/>
      <c r="L130" s="136"/>
      <c r="M130" s="136"/>
      <c r="N130" s="136"/>
      <c r="O130" s="103"/>
      <c r="P130" s="97"/>
      <c r="Q130" s="92"/>
      <c r="R130" s="111"/>
      <c r="S130" s="107"/>
    </row>
    <row r="131" spans="1:19" x14ac:dyDescent="0.25">
      <c r="A131" s="122"/>
      <c r="B131" s="122"/>
      <c r="C131" s="122"/>
      <c r="D131" s="172"/>
      <c r="E131" s="127"/>
      <c r="F131" s="131"/>
      <c r="G131" s="147"/>
      <c r="H131" s="147"/>
      <c r="I131" s="180"/>
      <c r="J131" s="131"/>
      <c r="K131" s="92"/>
      <c r="L131" s="136"/>
      <c r="M131" s="136"/>
      <c r="N131" s="136"/>
      <c r="O131" s="103"/>
      <c r="P131" s="97"/>
      <c r="Q131" s="92"/>
      <c r="R131" s="111"/>
      <c r="S131" s="107"/>
    </row>
    <row r="132" spans="1:19" x14ac:dyDescent="0.25">
      <c r="A132" s="122"/>
      <c r="B132" s="122"/>
      <c r="C132" s="122"/>
      <c r="D132" s="172"/>
      <c r="E132" s="127"/>
      <c r="F132" s="131"/>
      <c r="G132" s="147"/>
      <c r="H132" s="147"/>
      <c r="I132" s="180"/>
      <c r="J132" s="131"/>
      <c r="K132" s="92"/>
      <c r="L132" s="136"/>
      <c r="M132" s="136"/>
      <c r="N132" s="136"/>
      <c r="O132" s="103"/>
      <c r="P132" s="97"/>
      <c r="Q132" s="92"/>
      <c r="R132" s="111"/>
      <c r="S132" s="107"/>
    </row>
    <row r="133" spans="1:19" x14ac:dyDescent="0.25">
      <c r="A133" s="122"/>
      <c r="B133" s="122"/>
      <c r="C133" s="122"/>
      <c r="D133" s="172"/>
      <c r="E133" s="127"/>
      <c r="F133" s="131"/>
      <c r="G133" s="147"/>
      <c r="H133" s="147"/>
      <c r="I133" s="180"/>
      <c r="J133" s="131"/>
      <c r="K133" s="92"/>
      <c r="L133" s="136"/>
      <c r="M133" s="136"/>
      <c r="N133" s="136"/>
      <c r="O133" s="103"/>
      <c r="P133" s="97"/>
      <c r="Q133" s="92"/>
      <c r="R133" s="111"/>
      <c r="S133" s="107"/>
    </row>
    <row r="134" spans="1:19" x14ac:dyDescent="0.25">
      <c r="A134" s="122"/>
      <c r="B134" s="122"/>
      <c r="C134" s="122"/>
      <c r="D134" s="172"/>
      <c r="E134" s="127"/>
      <c r="F134" s="131"/>
      <c r="G134" s="147"/>
      <c r="H134" s="147"/>
      <c r="I134" s="180"/>
      <c r="J134" s="131"/>
      <c r="K134" s="92"/>
      <c r="L134" s="136"/>
      <c r="M134" s="136"/>
      <c r="N134" s="136"/>
      <c r="O134" s="103"/>
      <c r="P134" s="97"/>
      <c r="Q134" s="92"/>
      <c r="R134" s="111"/>
      <c r="S134" s="107"/>
    </row>
    <row r="135" spans="1:19" x14ac:dyDescent="0.25">
      <c r="A135" s="122"/>
      <c r="B135" s="122"/>
      <c r="C135" s="122"/>
      <c r="D135" s="172"/>
      <c r="E135" s="127"/>
      <c r="F135" s="131"/>
      <c r="G135" s="147"/>
      <c r="H135" s="147"/>
      <c r="I135" s="180"/>
      <c r="J135" s="131"/>
      <c r="K135" s="92"/>
      <c r="L135" s="136"/>
      <c r="M135" s="136"/>
      <c r="N135" s="136"/>
      <c r="O135" s="103"/>
      <c r="P135" s="97"/>
      <c r="Q135" s="92"/>
      <c r="R135" s="111"/>
      <c r="S135" s="107"/>
    </row>
    <row r="136" spans="1:19" x14ac:dyDescent="0.25">
      <c r="A136" s="122"/>
      <c r="B136" s="122"/>
      <c r="C136" s="122"/>
      <c r="D136" s="172"/>
      <c r="E136" s="127"/>
      <c r="F136" s="131"/>
      <c r="G136" s="147"/>
      <c r="H136" s="147"/>
      <c r="I136" s="180"/>
      <c r="J136" s="131"/>
      <c r="K136" s="92"/>
      <c r="L136" s="136"/>
      <c r="M136" s="136"/>
      <c r="N136" s="136"/>
      <c r="O136" s="103"/>
      <c r="P136" s="97"/>
      <c r="Q136" s="92"/>
      <c r="R136" s="111"/>
      <c r="S136" s="107"/>
    </row>
    <row r="137" spans="1:19" x14ac:dyDescent="0.25">
      <c r="A137" s="122"/>
      <c r="B137" s="122"/>
      <c r="C137" s="122"/>
      <c r="D137" s="172"/>
      <c r="E137" s="127"/>
      <c r="F137" s="131"/>
      <c r="G137" s="147"/>
      <c r="H137" s="147"/>
      <c r="I137" s="180"/>
      <c r="J137" s="131"/>
      <c r="K137" s="92"/>
      <c r="L137" s="136"/>
      <c r="M137" s="136"/>
      <c r="N137" s="136"/>
      <c r="O137" s="103"/>
      <c r="P137" s="97"/>
      <c r="Q137" s="92"/>
      <c r="R137" s="111"/>
      <c r="S137" s="107"/>
    </row>
    <row r="138" spans="1:19" x14ac:dyDescent="0.25">
      <c r="A138" s="122"/>
      <c r="B138" s="122"/>
      <c r="C138" s="122"/>
      <c r="D138" s="172"/>
      <c r="E138" s="127"/>
      <c r="F138" s="131"/>
      <c r="G138" s="147"/>
      <c r="H138" s="147"/>
      <c r="I138" s="180"/>
      <c r="J138" s="131"/>
      <c r="K138" s="92"/>
      <c r="L138" s="136"/>
      <c r="M138" s="136"/>
      <c r="N138" s="136"/>
      <c r="O138" s="103"/>
      <c r="P138" s="97"/>
      <c r="Q138" s="92"/>
      <c r="R138" s="111"/>
      <c r="S138" s="107"/>
    </row>
    <row r="139" spans="1:19" x14ac:dyDescent="0.25">
      <c r="A139" s="122"/>
      <c r="B139" s="122"/>
      <c r="C139" s="122"/>
      <c r="D139" s="172"/>
      <c r="E139" s="127"/>
      <c r="F139" s="131"/>
      <c r="G139" s="147"/>
      <c r="H139" s="147"/>
      <c r="I139" s="180"/>
      <c r="J139" s="131"/>
      <c r="K139" s="92"/>
      <c r="L139" s="136"/>
      <c r="M139" s="136"/>
      <c r="N139" s="136"/>
      <c r="O139" s="103"/>
      <c r="P139" s="97"/>
      <c r="Q139" s="92"/>
      <c r="R139" s="111"/>
      <c r="S139" s="107"/>
    </row>
    <row r="140" spans="1:19" x14ac:dyDescent="0.25">
      <c r="A140" s="122"/>
      <c r="B140" s="122"/>
      <c r="C140" s="122"/>
      <c r="D140" s="172"/>
      <c r="E140" s="127"/>
      <c r="F140" s="131"/>
      <c r="G140" s="147"/>
      <c r="H140" s="147"/>
      <c r="I140" s="180"/>
      <c r="J140" s="131"/>
      <c r="K140" s="92"/>
      <c r="L140" s="136"/>
      <c r="M140" s="136"/>
      <c r="N140" s="136"/>
      <c r="O140" s="103"/>
      <c r="P140" s="97"/>
      <c r="Q140" s="92"/>
      <c r="R140" s="111"/>
      <c r="S140" s="107"/>
    </row>
    <row r="141" spans="1:19" x14ac:dyDescent="0.25">
      <c r="A141" s="122"/>
      <c r="B141" s="122"/>
      <c r="C141" s="122"/>
      <c r="D141" s="172"/>
      <c r="E141" s="127"/>
      <c r="F141" s="131"/>
      <c r="G141" s="147"/>
      <c r="H141" s="147"/>
      <c r="I141" s="180"/>
      <c r="J141" s="131"/>
      <c r="K141" s="92"/>
      <c r="L141" s="136"/>
      <c r="M141" s="136"/>
      <c r="N141" s="136"/>
      <c r="O141" s="103"/>
      <c r="P141" s="97"/>
      <c r="Q141" s="92"/>
      <c r="R141" s="111"/>
      <c r="S141" s="107"/>
    </row>
    <row r="142" spans="1:19" x14ac:dyDescent="0.25">
      <c r="A142" s="122"/>
      <c r="B142" s="122"/>
      <c r="C142" s="122"/>
      <c r="D142" s="172"/>
      <c r="E142" s="127"/>
      <c r="F142" s="131"/>
      <c r="G142" s="147"/>
      <c r="H142" s="147"/>
      <c r="I142" s="180"/>
      <c r="J142" s="131"/>
      <c r="K142" s="92"/>
      <c r="L142" s="136"/>
      <c r="M142" s="136"/>
      <c r="N142" s="136"/>
      <c r="O142" s="103"/>
      <c r="P142" s="97"/>
      <c r="Q142" s="92"/>
      <c r="R142" s="111"/>
      <c r="S142" s="107"/>
    </row>
    <row r="143" spans="1:19" x14ac:dyDescent="0.25">
      <c r="A143" s="122"/>
      <c r="B143" s="122"/>
      <c r="C143" s="122"/>
      <c r="D143" s="172"/>
      <c r="E143" s="127"/>
      <c r="F143" s="131"/>
      <c r="G143" s="147"/>
      <c r="H143" s="147"/>
      <c r="I143" s="180"/>
      <c r="J143" s="131"/>
      <c r="K143" s="92"/>
      <c r="L143" s="136"/>
      <c r="M143" s="136"/>
      <c r="N143" s="136"/>
      <c r="O143" s="103"/>
      <c r="P143" s="97"/>
      <c r="Q143" s="92"/>
      <c r="R143" s="111"/>
      <c r="S143" s="107"/>
    </row>
    <row r="144" spans="1:19" x14ac:dyDescent="0.25">
      <c r="A144" s="122"/>
      <c r="B144" s="122"/>
      <c r="C144" s="122"/>
      <c r="D144" s="172"/>
      <c r="E144" s="127"/>
      <c r="F144" s="131"/>
      <c r="G144" s="147"/>
      <c r="H144" s="147"/>
      <c r="I144" s="180"/>
      <c r="J144" s="131"/>
      <c r="K144" s="92"/>
      <c r="L144" s="136"/>
      <c r="M144" s="136"/>
      <c r="N144" s="136"/>
      <c r="O144" s="103"/>
      <c r="P144" s="97"/>
      <c r="Q144" s="92"/>
      <c r="R144" s="111"/>
      <c r="S144" s="107"/>
    </row>
    <row r="145" spans="1:19" x14ac:dyDescent="0.25">
      <c r="A145" s="122"/>
      <c r="B145" s="122"/>
      <c r="C145" s="122"/>
      <c r="D145" s="172"/>
      <c r="E145" s="127"/>
      <c r="F145" s="131"/>
      <c r="G145" s="147"/>
      <c r="H145" s="147"/>
      <c r="I145" s="180"/>
      <c r="J145" s="131"/>
      <c r="K145" s="92"/>
      <c r="L145" s="136"/>
      <c r="M145" s="136"/>
      <c r="N145" s="136"/>
      <c r="O145" s="103"/>
      <c r="P145" s="97"/>
      <c r="Q145" s="92"/>
      <c r="R145" s="111"/>
      <c r="S145" s="107"/>
    </row>
    <row r="146" spans="1:19" x14ac:dyDescent="0.25">
      <c r="A146" s="122"/>
      <c r="B146" s="122"/>
      <c r="C146" s="122"/>
      <c r="D146" s="172"/>
      <c r="E146" s="127"/>
      <c r="F146" s="131"/>
      <c r="G146" s="147"/>
      <c r="H146" s="147"/>
      <c r="I146" s="180"/>
      <c r="J146" s="131"/>
      <c r="K146" s="92"/>
      <c r="L146" s="136"/>
      <c r="M146" s="136"/>
      <c r="N146" s="136"/>
      <c r="O146" s="103"/>
      <c r="P146" s="97"/>
      <c r="Q146" s="92"/>
      <c r="R146" s="111"/>
      <c r="S146" s="107"/>
    </row>
    <row r="147" spans="1:19" x14ac:dyDescent="0.25">
      <c r="A147" s="122"/>
      <c r="B147" s="122"/>
      <c r="C147" s="122"/>
      <c r="D147" s="172"/>
      <c r="E147" s="127"/>
      <c r="F147" s="131"/>
      <c r="G147" s="147"/>
      <c r="H147" s="147"/>
      <c r="I147" s="180"/>
      <c r="J147" s="131"/>
      <c r="K147" s="92"/>
      <c r="L147" s="136"/>
      <c r="M147" s="136"/>
      <c r="N147" s="136"/>
      <c r="O147" s="103"/>
      <c r="P147" s="97"/>
      <c r="Q147" s="92"/>
      <c r="R147" s="111"/>
      <c r="S147" s="107"/>
    </row>
    <row r="148" spans="1:19" x14ac:dyDescent="0.25">
      <c r="A148" s="122"/>
      <c r="B148" s="122"/>
      <c r="C148" s="122"/>
      <c r="D148" s="172"/>
      <c r="E148" s="127"/>
      <c r="F148" s="131"/>
      <c r="G148" s="147"/>
      <c r="H148" s="147"/>
      <c r="I148" s="180"/>
      <c r="J148" s="131"/>
      <c r="K148" s="92"/>
      <c r="L148" s="136"/>
      <c r="M148" s="136"/>
      <c r="N148" s="136"/>
      <c r="O148" s="103"/>
      <c r="P148" s="97"/>
      <c r="Q148" s="92"/>
      <c r="R148" s="111"/>
      <c r="S148" s="107"/>
    </row>
    <row r="149" spans="1:19" x14ac:dyDescent="0.25">
      <c r="A149" s="122"/>
      <c r="B149" s="122"/>
      <c r="C149" s="122"/>
      <c r="D149" s="172"/>
      <c r="E149" s="127"/>
      <c r="F149" s="131"/>
      <c r="G149" s="147"/>
      <c r="H149" s="147"/>
      <c r="I149" s="180"/>
      <c r="J149" s="131"/>
      <c r="K149" s="92"/>
      <c r="L149" s="136"/>
      <c r="M149" s="136"/>
      <c r="N149" s="136"/>
      <c r="O149" s="103"/>
      <c r="P149" s="97"/>
      <c r="Q149" s="92"/>
      <c r="R149" s="111"/>
      <c r="S149" s="107"/>
    </row>
    <row r="150" spans="1:19" x14ac:dyDescent="0.25">
      <c r="A150" s="122"/>
      <c r="B150" s="122"/>
      <c r="C150" s="122"/>
      <c r="D150" s="172"/>
      <c r="E150" s="127"/>
      <c r="F150" s="131"/>
      <c r="G150" s="147"/>
      <c r="H150" s="147"/>
      <c r="I150" s="180"/>
      <c r="J150" s="131"/>
      <c r="K150" s="92"/>
      <c r="L150" s="136"/>
      <c r="M150" s="136"/>
      <c r="N150" s="136"/>
      <c r="O150" s="103"/>
      <c r="P150" s="97"/>
      <c r="Q150" s="92"/>
      <c r="R150" s="111"/>
      <c r="S150" s="107"/>
    </row>
    <row r="151" spans="1:19" x14ac:dyDescent="0.25">
      <c r="A151" s="122"/>
      <c r="B151" s="122"/>
      <c r="C151" s="122"/>
      <c r="D151" s="172"/>
      <c r="E151" s="127"/>
      <c r="F151" s="131"/>
      <c r="G151" s="147"/>
      <c r="H151" s="147"/>
      <c r="I151" s="180"/>
      <c r="J151" s="131"/>
      <c r="K151" s="92"/>
      <c r="L151" s="136"/>
      <c r="M151" s="136"/>
      <c r="N151" s="136"/>
      <c r="O151" s="103"/>
      <c r="P151" s="97"/>
      <c r="Q151" s="92"/>
      <c r="R151" s="111"/>
      <c r="S151" s="107"/>
    </row>
    <row r="152" spans="1:19" x14ac:dyDescent="0.25">
      <c r="A152" s="122"/>
      <c r="B152" s="122"/>
      <c r="C152" s="122"/>
      <c r="D152" s="172"/>
      <c r="E152" s="127"/>
      <c r="F152" s="131"/>
      <c r="G152" s="147"/>
      <c r="H152" s="147"/>
      <c r="I152" s="180"/>
      <c r="J152" s="131"/>
      <c r="K152" s="92"/>
      <c r="L152" s="136"/>
      <c r="M152" s="136"/>
      <c r="N152" s="136"/>
      <c r="O152" s="103"/>
      <c r="P152" s="97"/>
      <c r="Q152" s="92"/>
      <c r="R152" s="111"/>
      <c r="S152" s="107"/>
    </row>
    <row r="153" spans="1:19" x14ac:dyDescent="0.25">
      <c r="A153" s="122"/>
      <c r="B153" s="122"/>
      <c r="C153" s="122"/>
      <c r="D153" s="172"/>
      <c r="E153" s="127"/>
      <c r="F153" s="131"/>
      <c r="G153" s="147"/>
      <c r="H153" s="147"/>
      <c r="I153" s="180"/>
      <c r="J153" s="131"/>
      <c r="K153" s="92"/>
      <c r="L153" s="136"/>
      <c r="M153" s="136"/>
      <c r="N153" s="136"/>
      <c r="O153" s="103"/>
      <c r="P153" s="97"/>
      <c r="Q153" s="92"/>
      <c r="R153" s="111"/>
      <c r="S153" s="107"/>
    </row>
    <row r="154" spans="1:19" x14ac:dyDescent="0.25">
      <c r="A154" s="122"/>
      <c r="B154" s="122"/>
      <c r="C154" s="122"/>
      <c r="D154" s="172"/>
      <c r="E154" s="127"/>
      <c r="F154" s="131"/>
      <c r="G154" s="147"/>
      <c r="H154" s="147"/>
      <c r="I154" s="180"/>
      <c r="J154" s="131"/>
      <c r="K154" s="92"/>
      <c r="L154" s="136"/>
      <c r="M154" s="136"/>
      <c r="N154" s="136"/>
      <c r="O154" s="103"/>
      <c r="P154" s="97"/>
      <c r="Q154" s="92"/>
      <c r="R154" s="111"/>
      <c r="S154" s="107"/>
    </row>
    <row r="155" spans="1:19" x14ac:dyDescent="0.25">
      <c r="A155" s="122"/>
      <c r="B155" s="122"/>
      <c r="C155" s="122"/>
      <c r="D155" s="172"/>
      <c r="E155" s="127"/>
      <c r="F155" s="131"/>
      <c r="G155" s="147"/>
      <c r="H155" s="147"/>
      <c r="I155" s="180"/>
      <c r="J155" s="131"/>
      <c r="K155" s="92"/>
      <c r="L155" s="136"/>
      <c r="M155" s="136"/>
      <c r="N155" s="136"/>
      <c r="O155" s="103"/>
      <c r="P155" s="97"/>
      <c r="Q155" s="92"/>
      <c r="R155" s="111"/>
      <c r="S155" s="107"/>
    </row>
    <row r="156" spans="1:19" x14ac:dyDescent="0.25">
      <c r="A156" s="122"/>
      <c r="B156" s="122"/>
      <c r="C156" s="122"/>
      <c r="D156" s="172"/>
      <c r="E156" s="127"/>
      <c r="F156" s="131"/>
      <c r="G156" s="147"/>
      <c r="H156" s="147"/>
      <c r="I156" s="180"/>
      <c r="J156" s="131"/>
      <c r="K156" s="92"/>
      <c r="L156" s="136"/>
      <c r="M156" s="136"/>
      <c r="N156" s="136"/>
      <c r="O156" s="103"/>
      <c r="P156" s="97"/>
      <c r="Q156" s="92"/>
      <c r="R156" s="111"/>
      <c r="S156" s="107"/>
    </row>
    <row r="157" spans="1:19" x14ac:dyDescent="0.25">
      <c r="A157" s="122"/>
      <c r="B157" s="122"/>
      <c r="C157" s="122"/>
      <c r="D157" s="172"/>
      <c r="E157" s="127"/>
      <c r="F157" s="131"/>
      <c r="G157" s="147"/>
      <c r="H157" s="147"/>
      <c r="I157" s="180"/>
      <c r="J157" s="131"/>
      <c r="K157" s="92"/>
      <c r="L157" s="136"/>
      <c r="M157" s="136"/>
      <c r="N157" s="136"/>
      <c r="O157" s="103"/>
      <c r="P157" s="97"/>
      <c r="Q157" s="92"/>
      <c r="R157" s="111"/>
      <c r="S157" s="107"/>
    </row>
    <row r="158" spans="1:19" x14ac:dyDescent="0.25">
      <c r="A158" s="122"/>
      <c r="B158" s="122"/>
      <c r="C158" s="122"/>
      <c r="D158" s="172"/>
      <c r="E158" s="127"/>
      <c r="F158" s="131"/>
      <c r="G158" s="147"/>
      <c r="H158" s="147"/>
      <c r="I158" s="180"/>
      <c r="J158" s="131"/>
      <c r="K158" s="92"/>
      <c r="L158" s="136"/>
      <c r="M158" s="136"/>
      <c r="N158" s="136"/>
      <c r="O158" s="103"/>
      <c r="P158" s="97"/>
      <c r="Q158" s="92"/>
      <c r="R158" s="111"/>
      <c r="S158" s="107"/>
    </row>
    <row r="159" spans="1:19" x14ac:dyDescent="0.25">
      <c r="A159" s="122"/>
      <c r="B159" s="122"/>
      <c r="C159" s="122"/>
      <c r="D159" s="172"/>
      <c r="E159" s="127"/>
      <c r="F159" s="131"/>
      <c r="G159" s="147"/>
      <c r="H159" s="147"/>
      <c r="I159" s="180"/>
      <c r="J159" s="131"/>
      <c r="K159" s="92"/>
      <c r="L159" s="136"/>
      <c r="M159" s="136"/>
      <c r="N159" s="136"/>
      <c r="O159" s="103"/>
      <c r="P159" s="97"/>
      <c r="Q159" s="92"/>
      <c r="R159" s="111"/>
      <c r="S159" s="107"/>
    </row>
    <row r="160" spans="1:19" x14ac:dyDescent="0.25">
      <c r="A160" s="122"/>
      <c r="B160" s="122"/>
      <c r="C160" s="122"/>
      <c r="D160" s="172"/>
      <c r="E160" s="127"/>
      <c r="F160" s="131"/>
      <c r="G160" s="147"/>
      <c r="H160" s="147"/>
      <c r="I160" s="180"/>
      <c r="J160" s="131"/>
      <c r="K160" s="92"/>
      <c r="L160" s="136"/>
      <c r="M160" s="136"/>
      <c r="N160" s="136"/>
      <c r="O160" s="103"/>
      <c r="P160" s="97"/>
      <c r="Q160" s="92"/>
      <c r="R160" s="111"/>
      <c r="S160" s="107"/>
    </row>
    <row r="161" spans="1:19" x14ac:dyDescent="0.25">
      <c r="A161" s="122"/>
      <c r="B161" s="122"/>
      <c r="C161" s="122"/>
      <c r="D161" s="172"/>
      <c r="E161" s="127"/>
      <c r="F161" s="131"/>
      <c r="G161" s="147"/>
      <c r="H161" s="147"/>
      <c r="I161" s="180"/>
      <c r="J161" s="131"/>
      <c r="K161" s="92"/>
      <c r="L161" s="136"/>
      <c r="M161" s="136"/>
      <c r="N161" s="136"/>
      <c r="O161" s="103"/>
      <c r="P161" s="97"/>
      <c r="Q161" s="92"/>
      <c r="R161" s="111"/>
      <c r="S161" s="107"/>
    </row>
    <row r="162" spans="1:19" x14ac:dyDescent="0.25">
      <c r="A162" s="122"/>
      <c r="B162" s="122"/>
      <c r="C162" s="122"/>
      <c r="D162" s="172"/>
      <c r="E162" s="127"/>
      <c r="F162" s="131"/>
      <c r="G162" s="147"/>
      <c r="H162" s="147"/>
      <c r="I162" s="180"/>
      <c r="J162" s="131"/>
      <c r="K162" s="92"/>
      <c r="L162" s="136"/>
      <c r="M162" s="136"/>
      <c r="N162" s="136"/>
      <c r="O162" s="103"/>
      <c r="P162" s="97"/>
      <c r="Q162" s="92"/>
      <c r="R162" s="111"/>
      <c r="S162" s="107"/>
    </row>
    <row r="163" spans="1:19" x14ac:dyDescent="0.25">
      <c r="A163" s="122"/>
      <c r="B163" s="122"/>
      <c r="C163" s="122"/>
      <c r="D163" s="172"/>
      <c r="E163" s="127"/>
      <c r="F163" s="131"/>
      <c r="G163" s="147"/>
      <c r="H163" s="147"/>
      <c r="I163" s="180"/>
      <c r="J163" s="131"/>
      <c r="K163" s="92"/>
      <c r="L163" s="136"/>
      <c r="M163" s="136"/>
      <c r="N163" s="136"/>
      <c r="O163" s="103"/>
      <c r="P163" s="97"/>
      <c r="Q163" s="92"/>
      <c r="R163" s="111"/>
      <c r="S163" s="107"/>
    </row>
    <row r="164" spans="1:19" x14ac:dyDescent="0.25">
      <c r="A164" s="122"/>
      <c r="B164" s="122"/>
      <c r="C164" s="122"/>
      <c r="D164" s="172"/>
      <c r="E164" s="127"/>
      <c r="F164" s="131"/>
      <c r="G164" s="147"/>
      <c r="H164" s="147"/>
      <c r="I164" s="180"/>
      <c r="J164" s="131"/>
      <c r="K164" s="92"/>
      <c r="L164" s="136"/>
      <c r="M164" s="136"/>
      <c r="N164" s="136"/>
      <c r="O164" s="103"/>
      <c r="P164" s="97"/>
      <c r="Q164" s="92"/>
      <c r="R164" s="111"/>
      <c r="S164" s="107"/>
    </row>
    <row r="165" spans="1:19" x14ac:dyDescent="0.25">
      <c r="A165" s="122"/>
      <c r="B165" s="122"/>
      <c r="C165" s="122"/>
      <c r="D165" s="172"/>
      <c r="E165" s="127"/>
      <c r="F165" s="131"/>
      <c r="G165" s="147"/>
      <c r="H165" s="147"/>
      <c r="I165" s="180"/>
      <c r="J165" s="131"/>
      <c r="K165" s="92"/>
      <c r="L165" s="136"/>
      <c r="M165" s="136"/>
      <c r="N165" s="136"/>
      <c r="O165" s="103"/>
      <c r="P165" s="97"/>
      <c r="Q165" s="92"/>
      <c r="R165" s="111"/>
      <c r="S165" s="107"/>
    </row>
    <row r="166" spans="1:19" x14ac:dyDescent="0.25">
      <c r="A166" s="122"/>
      <c r="B166" s="122"/>
      <c r="C166" s="122"/>
      <c r="D166" s="172"/>
      <c r="E166" s="127"/>
      <c r="F166" s="131"/>
      <c r="G166" s="147"/>
      <c r="H166" s="147"/>
      <c r="I166" s="180"/>
      <c r="J166" s="131"/>
      <c r="K166" s="92"/>
      <c r="L166" s="136"/>
      <c r="M166" s="136"/>
      <c r="N166" s="136"/>
      <c r="O166" s="103"/>
      <c r="P166" s="97"/>
      <c r="Q166" s="92"/>
      <c r="R166" s="111"/>
      <c r="S166" s="107"/>
    </row>
    <row r="167" spans="1:19" x14ac:dyDescent="0.25">
      <c r="A167" s="122"/>
      <c r="B167" s="122"/>
      <c r="C167" s="122"/>
      <c r="D167" s="172"/>
      <c r="E167" s="127"/>
      <c r="F167" s="131"/>
      <c r="G167" s="147"/>
      <c r="H167" s="147"/>
      <c r="I167" s="180"/>
      <c r="J167" s="131"/>
      <c r="K167" s="92"/>
      <c r="L167" s="136"/>
      <c r="M167" s="136"/>
      <c r="N167" s="136"/>
      <c r="O167" s="103"/>
      <c r="P167" s="97"/>
      <c r="Q167" s="92"/>
      <c r="R167" s="111"/>
      <c r="S167" s="107"/>
    </row>
    <row r="168" spans="1:19" x14ac:dyDescent="0.25">
      <c r="A168" s="122"/>
      <c r="B168" s="122"/>
      <c r="C168" s="122"/>
      <c r="D168" s="172"/>
      <c r="E168" s="127"/>
      <c r="F168" s="131"/>
      <c r="G168" s="147"/>
      <c r="H168" s="147"/>
      <c r="I168" s="180"/>
      <c r="J168" s="131"/>
      <c r="K168" s="92"/>
      <c r="L168" s="136"/>
      <c r="M168" s="136"/>
      <c r="N168" s="136"/>
      <c r="O168" s="103"/>
      <c r="P168" s="97"/>
      <c r="Q168" s="92"/>
      <c r="R168" s="111"/>
      <c r="S168" s="107"/>
    </row>
    <row r="169" spans="1:19" x14ac:dyDescent="0.25">
      <c r="A169" s="122"/>
      <c r="B169" s="122"/>
      <c r="C169" s="122"/>
      <c r="D169" s="172"/>
      <c r="E169" s="127"/>
      <c r="F169" s="131"/>
      <c r="G169" s="147"/>
      <c r="H169" s="147"/>
      <c r="I169" s="180"/>
      <c r="J169" s="131"/>
      <c r="K169" s="92"/>
      <c r="L169" s="136"/>
      <c r="M169" s="136"/>
      <c r="N169" s="136"/>
      <c r="O169" s="103"/>
      <c r="P169" s="97"/>
      <c r="Q169" s="92"/>
      <c r="R169" s="111"/>
      <c r="S169" s="107"/>
    </row>
    <row r="170" spans="1:19" x14ac:dyDescent="0.25">
      <c r="A170" s="122"/>
      <c r="B170" s="122"/>
      <c r="C170" s="122"/>
      <c r="D170" s="172"/>
      <c r="E170" s="127"/>
      <c r="F170" s="131"/>
      <c r="G170" s="147"/>
      <c r="H170" s="147"/>
      <c r="I170" s="180"/>
      <c r="J170" s="131"/>
      <c r="K170" s="92"/>
      <c r="L170" s="136"/>
      <c r="M170" s="136"/>
      <c r="N170" s="136"/>
      <c r="O170" s="103"/>
      <c r="P170" s="97"/>
      <c r="Q170" s="92"/>
      <c r="R170" s="111"/>
      <c r="S170" s="107"/>
    </row>
    <row r="171" spans="1:19" x14ac:dyDescent="0.25">
      <c r="A171" s="122"/>
      <c r="B171" s="122"/>
      <c r="C171" s="122"/>
      <c r="D171" s="172"/>
      <c r="E171" s="127"/>
      <c r="F171" s="131"/>
      <c r="G171" s="147"/>
      <c r="H171" s="147"/>
      <c r="I171" s="180"/>
      <c r="J171" s="131"/>
      <c r="K171" s="92"/>
      <c r="L171" s="136"/>
      <c r="M171" s="136"/>
      <c r="N171" s="136"/>
      <c r="O171" s="103"/>
      <c r="P171" s="97"/>
      <c r="Q171" s="92"/>
      <c r="R171" s="111"/>
      <c r="S171" s="107"/>
    </row>
    <row r="172" spans="1:19" x14ac:dyDescent="0.25">
      <c r="A172" s="122"/>
      <c r="B172" s="122"/>
      <c r="C172" s="122"/>
      <c r="D172" s="172"/>
      <c r="E172" s="127"/>
      <c r="F172" s="131"/>
      <c r="G172" s="147"/>
      <c r="H172" s="147"/>
      <c r="I172" s="180"/>
      <c r="J172" s="131"/>
      <c r="K172" s="92"/>
      <c r="L172" s="136"/>
      <c r="M172" s="136"/>
      <c r="N172" s="136"/>
      <c r="O172" s="103"/>
      <c r="P172" s="97"/>
      <c r="Q172" s="92"/>
      <c r="R172" s="111"/>
      <c r="S172" s="107"/>
    </row>
    <row r="173" spans="1:19" x14ac:dyDescent="0.25">
      <c r="A173" s="122"/>
      <c r="B173" s="122"/>
      <c r="C173" s="122"/>
      <c r="D173" s="172"/>
      <c r="E173" s="127"/>
      <c r="F173" s="131"/>
      <c r="G173" s="147"/>
      <c r="H173" s="147"/>
      <c r="I173" s="180"/>
      <c r="J173" s="131"/>
      <c r="K173" s="92"/>
      <c r="L173" s="136"/>
      <c r="M173" s="136"/>
      <c r="N173" s="136"/>
      <c r="O173" s="103"/>
      <c r="P173" s="97"/>
      <c r="Q173" s="92"/>
      <c r="R173" s="111"/>
      <c r="S173" s="107"/>
    </row>
    <row r="174" spans="1:19" x14ac:dyDescent="0.25">
      <c r="A174" s="122"/>
      <c r="B174" s="122"/>
      <c r="C174" s="122"/>
      <c r="D174" s="172"/>
      <c r="E174" s="127"/>
      <c r="F174" s="131"/>
      <c r="G174" s="147"/>
      <c r="H174" s="147"/>
      <c r="I174" s="180"/>
      <c r="J174" s="131"/>
      <c r="K174" s="92"/>
      <c r="L174" s="136"/>
      <c r="M174" s="136"/>
      <c r="N174" s="136"/>
      <c r="O174" s="103"/>
      <c r="P174" s="97"/>
      <c r="Q174" s="92"/>
      <c r="R174" s="111"/>
      <c r="S174" s="107"/>
    </row>
    <row r="175" spans="1:19" x14ac:dyDescent="0.25">
      <c r="A175" s="122"/>
      <c r="B175" s="122"/>
      <c r="C175" s="122"/>
      <c r="D175" s="172"/>
      <c r="E175" s="127"/>
      <c r="F175" s="131"/>
      <c r="G175" s="147"/>
      <c r="H175" s="147"/>
      <c r="I175" s="180"/>
      <c r="J175" s="131"/>
      <c r="K175" s="92"/>
      <c r="L175" s="136"/>
      <c r="M175" s="136"/>
      <c r="N175" s="136"/>
      <c r="O175" s="103"/>
      <c r="P175" s="97"/>
      <c r="Q175" s="92"/>
      <c r="R175" s="111"/>
      <c r="S175" s="107"/>
    </row>
    <row r="176" spans="1:19" x14ac:dyDescent="0.25">
      <c r="A176" s="122"/>
      <c r="B176" s="122"/>
      <c r="C176" s="122"/>
      <c r="D176" s="172"/>
      <c r="E176" s="127"/>
      <c r="F176" s="131"/>
      <c r="G176" s="147"/>
      <c r="H176" s="147"/>
      <c r="I176" s="180"/>
      <c r="J176" s="131"/>
      <c r="K176" s="92"/>
      <c r="L176" s="136"/>
      <c r="M176" s="136"/>
      <c r="N176" s="136"/>
      <c r="O176" s="103"/>
      <c r="P176" s="97"/>
      <c r="Q176" s="92"/>
      <c r="R176" s="111"/>
      <c r="S176" s="107"/>
    </row>
    <row r="177" spans="1:19" x14ac:dyDescent="0.25">
      <c r="A177" s="122"/>
      <c r="B177" s="122"/>
      <c r="C177" s="122"/>
      <c r="D177" s="172"/>
      <c r="E177" s="127"/>
      <c r="F177" s="131"/>
      <c r="G177" s="147"/>
      <c r="H177" s="147"/>
      <c r="I177" s="180"/>
      <c r="J177" s="131"/>
      <c r="K177" s="92"/>
      <c r="L177" s="136"/>
      <c r="M177" s="136"/>
      <c r="N177" s="136"/>
      <c r="O177" s="103"/>
      <c r="P177" s="97"/>
      <c r="Q177" s="92"/>
      <c r="R177" s="111"/>
      <c r="S177" s="107"/>
    </row>
    <row r="178" spans="1:19" x14ac:dyDescent="0.25">
      <c r="A178" s="122"/>
      <c r="B178" s="122"/>
      <c r="C178" s="122"/>
      <c r="D178" s="172"/>
      <c r="E178" s="127"/>
      <c r="F178" s="131"/>
      <c r="G178" s="147"/>
      <c r="H178" s="147"/>
      <c r="I178" s="180"/>
      <c r="J178" s="131"/>
      <c r="K178" s="92"/>
      <c r="L178" s="136"/>
      <c r="M178" s="136"/>
      <c r="N178" s="136"/>
      <c r="O178" s="103"/>
      <c r="P178" s="97"/>
      <c r="Q178" s="92"/>
      <c r="R178" s="111"/>
      <c r="S178" s="107"/>
    </row>
    <row r="179" spans="1:19" x14ac:dyDescent="0.25">
      <c r="A179" s="122"/>
      <c r="B179" s="122"/>
      <c r="C179" s="122"/>
      <c r="D179" s="172"/>
      <c r="E179" s="127"/>
      <c r="F179" s="131"/>
      <c r="G179" s="147"/>
      <c r="H179" s="147"/>
      <c r="I179" s="180"/>
      <c r="J179" s="131"/>
      <c r="K179" s="92"/>
      <c r="L179" s="136"/>
      <c r="M179" s="136"/>
      <c r="N179" s="136"/>
      <c r="O179" s="103"/>
      <c r="P179" s="97"/>
      <c r="Q179" s="92"/>
      <c r="R179" s="111"/>
      <c r="S179" s="107"/>
    </row>
    <row r="180" spans="1:19" x14ac:dyDescent="0.25">
      <c r="A180" s="122"/>
      <c r="B180" s="122"/>
      <c r="C180" s="122"/>
      <c r="D180" s="172"/>
      <c r="E180" s="127"/>
      <c r="F180" s="131"/>
      <c r="G180" s="147"/>
      <c r="H180" s="147"/>
      <c r="I180" s="180"/>
      <c r="J180" s="131"/>
      <c r="K180" s="92"/>
      <c r="L180" s="136"/>
      <c r="M180" s="136"/>
      <c r="N180" s="136"/>
      <c r="O180" s="103"/>
      <c r="P180" s="97"/>
      <c r="Q180" s="92"/>
      <c r="R180" s="111"/>
      <c r="S180" s="107"/>
    </row>
    <row r="181" spans="1:19" x14ac:dyDescent="0.25">
      <c r="A181" s="122"/>
      <c r="B181" s="122"/>
      <c r="C181" s="122"/>
      <c r="D181" s="172"/>
      <c r="E181" s="127"/>
      <c r="F181" s="131"/>
      <c r="G181" s="147"/>
      <c r="H181" s="147"/>
      <c r="I181" s="180"/>
      <c r="J181" s="131"/>
      <c r="K181" s="92"/>
      <c r="L181" s="136"/>
      <c r="M181" s="136"/>
      <c r="N181" s="136"/>
      <c r="O181" s="103"/>
      <c r="P181" s="97"/>
      <c r="Q181" s="92"/>
      <c r="R181" s="111"/>
      <c r="S181" s="107"/>
    </row>
    <row r="182" spans="1:19" x14ac:dyDescent="0.25">
      <c r="A182" s="122"/>
      <c r="B182" s="122"/>
      <c r="C182" s="122"/>
      <c r="D182" s="172"/>
      <c r="E182" s="127"/>
      <c r="F182" s="131"/>
      <c r="G182" s="147"/>
      <c r="H182" s="147"/>
      <c r="I182" s="180"/>
      <c r="J182" s="131"/>
      <c r="K182" s="92"/>
      <c r="L182" s="136"/>
      <c r="M182" s="136"/>
      <c r="N182" s="136"/>
      <c r="O182" s="103"/>
      <c r="P182" s="97"/>
      <c r="Q182" s="92"/>
      <c r="R182" s="111"/>
      <c r="S182" s="107"/>
    </row>
    <row r="183" spans="1:19" x14ac:dyDescent="0.25">
      <c r="A183" s="122"/>
      <c r="B183" s="122"/>
      <c r="C183" s="122"/>
      <c r="D183" s="172"/>
      <c r="E183" s="127"/>
      <c r="F183" s="131"/>
      <c r="G183" s="147"/>
      <c r="H183" s="147"/>
      <c r="I183" s="180"/>
      <c r="J183" s="131"/>
      <c r="K183" s="92"/>
      <c r="L183" s="136"/>
      <c r="M183" s="136"/>
      <c r="N183" s="136"/>
      <c r="O183" s="103"/>
      <c r="P183" s="97"/>
      <c r="Q183" s="92"/>
      <c r="R183" s="111"/>
      <c r="S183" s="107"/>
    </row>
    <row r="184" spans="1:19" x14ac:dyDescent="0.25">
      <c r="A184" s="122"/>
      <c r="B184" s="122"/>
      <c r="C184" s="122"/>
      <c r="D184" s="172"/>
      <c r="E184" s="127"/>
      <c r="F184" s="131"/>
      <c r="G184" s="147"/>
      <c r="H184" s="147"/>
      <c r="I184" s="180"/>
      <c r="J184" s="131"/>
      <c r="K184" s="92"/>
      <c r="L184" s="136"/>
      <c r="M184" s="136"/>
      <c r="N184" s="136"/>
      <c r="O184" s="103"/>
      <c r="P184" s="97"/>
      <c r="Q184" s="92"/>
      <c r="R184" s="111"/>
      <c r="S184" s="107"/>
    </row>
    <row r="185" spans="1:19" x14ac:dyDescent="0.25">
      <c r="A185" s="122"/>
      <c r="B185" s="122"/>
      <c r="C185" s="122"/>
      <c r="D185" s="172"/>
      <c r="E185" s="127"/>
      <c r="F185" s="131"/>
      <c r="G185" s="147"/>
      <c r="H185" s="147"/>
      <c r="I185" s="180"/>
      <c r="J185" s="131"/>
      <c r="K185" s="92"/>
      <c r="L185" s="136"/>
      <c r="M185" s="136"/>
      <c r="N185" s="136"/>
      <c r="O185" s="103"/>
      <c r="P185" s="97"/>
      <c r="Q185" s="92"/>
      <c r="R185" s="111"/>
      <c r="S185" s="107"/>
    </row>
    <row r="186" spans="1:19" x14ac:dyDescent="0.25">
      <c r="A186" s="122"/>
      <c r="B186" s="122"/>
      <c r="C186" s="122"/>
      <c r="D186" s="172"/>
      <c r="E186" s="127"/>
      <c r="F186" s="131"/>
      <c r="G186" s="147"/>
      <c r="H186" s="147"/>
      <c r="I186" s="180"/>
      <c r="J186" s="131"/>
      <c r="K186" s="92"/>
      <c r="L186" s="136"/>
      <c r="M186" s="136"/>
      <c r="N186" s="136"/>
      <c r="O186" s="103"/>
      <c r="P186" s="97"/>
      <c r="Q186" s="92"/>
      <c r="R186" s="111"/>
      <c r="S186" s="107"/>
    </row>
    <row r="187" spans="1:19" x14ac:dyDescent="0.25">
      <c r="A187" s="122"/>
      <c r="B187" s="122"/>
      <c r="C187" s="122"/>
      <c r="D187" s="172"/>
      <c r="E187" s="127"/>
      <c r="F187" s="131"/>
      <c r="G187" s="147"/>
      <c r="H187" s="147"/>
      <c r="I187" s="180"/>
      <c r="J187" s="131"/>
      <c r="K187" s="92"/>
      <c r="L187" s="136"/>
      <c r="M187" s="136"/>
      <c r="N187" s="136"/>
      <c r="O187" s="103"/>
      <c r="P187" s="97"/>
      <c r="Q187" s="92"/>
      <c r="R187" s="111"/>
      <c r="S187" s="107"/>
    </row>
    <row r="188" spans="1:19" x14ac:dyDescent="0.25">
      <c r="A188" s="122"/>
      <c r="B188" s="122"/>
      <c r="C188" s="122"/>
      <c r="D188" s="172"/>
      <c r="E188" s="127"/>
      <c r="F188" s="131"/>
      <c r="G188" s="147"/>
      <c r="H188" s="147"/>
      <c r="I188" s="180"/>
      <c r="J188" s="131"/>
      <c r="K188" s="92"/>
      <c r="L188" s="136"/>
      <c r="M188" s="136"/>
      <c r="N188" s="136"/>
      <c r="O188" s="103"/>
      <c r="P188" s="97"/>
      <c r="Q188" s="92"/>
      <c r="R188" s="111"/>
      <c r="S188" s="107"/>
    </row>
    <row r="189" spans="1:19" x14ac:dyDescent="0.25">
      <c r="A189" s="122"/>
      <c r="B189" s="122"/>
      <c r="C189" s="122"/>
      <c r="D189" s="172"/>
      <c r="E189" s="127"/>
      <c r="F189" s="131"/>
      <c r="G189" s="147"/>
      <c r="H189" s="147"/>
      <c r="I189" s="180"/>
      <c r="J189" s="131"/>
      <c r="K189" s="92"/>
      <c r="L189" s="136"/>
      <c r="M189" s="136"/>
      <c r="N189" s="136"/>
      <c r="O189" s="103"/>
      <c r="P189" s="97"/>
      <c r="Q189" s="92"/>
      <c r="R189" s="111"/>
      <c r="S189" s="107"/>
    </row>
    <row r="190" spans="1:19" x14ac:dyDescent="0.25">
      <c r="A190" s="122"/>
      <c r="B190" s="122"/>
      <c r="C190" s="122"/>
      <c r="D190" s="172"/>
      <c r="E190" s="127"/>
      <c r="F190" s="131"/>
      <c r="G190" s="147"/>
      <c r="H190" s="147"/>
      <c r="I190" s="180"/>
      <c r="J190" s="131"/>
      <c r="K190" s="92"/>
      <c r="L190" s="136"/>
      <c r="M190" s="136"/>
      <c r="N190" s="136"/>
      <c r="O190" s="103"/>
      <c r="P190" s="97"/>
      <c r="Q190" s="92"/>
      <c r="R190" s="111"/>
      <c r="S190" s="107"/>
    </row>
    <row r="191" spans="1:19" x14ac:dyDescent="0.25">
      <c r="A191" s="122"/>
      <c r="B191" s="122"/>
      <c r="C191" s="122"/>
      <c r="D191" s="172"/>
      <c r="E191" s="127"/>
      <c r="F191" s="131"/>
      <c r="G191" s="147"/>
      <c r="H191" s="147"/>
      <c r="I191" s="180"/>
      <c r="J191" s="131"/>
      <c r="K191" s="92"/>
      <c r="L191" s="136"/>
      <c r="M191" s="136"/>
      <c r="N191" s="136"/>
      <c r="O191" s="103"/>
      <c r="P191" s="97"/>
      <c r="Q191" s="92"/>
      <c r="R191" s="111"/>
      <c r="S191" s="107"/>
    </row>
    <row r="192" spans="1:19" x14ac:dyDescent="0.25">
      <c r="A192" s="122"/>
      <c r="B192" s="122"/>
      <c r="C192" s="122"/>
      <c r="D192" s="172"/>
      <c r="E192" s="127"/>
      <c r="F192" s="131"/>
      <c r="G192" s="147"/>
      <c r="H192" s="147"/>
      <c r="I192" s="180"/>
      <c r="J192" s="131"/>
      <c r="K192" s="92"/>
      <c r="L192" s="136"/>
      <c r="M192" s="136"/>
      <c r="N192" s="136"/>
      <c r="O192" s="103"/>
      <c r="P192" s="97"/>
      <c r="Q192" s="92"/>
      <c r="R192" s="111"/>
      <c r="S192" s="107"/>
    </row>
    <row r="193" spans="1:19" x14ac:dyDescent="0.25">
      <c r="A193" s="122"/>
      <c r="B193" s="122"/>
      <c r="C193" s="122"/>
      <c r="D193" s="172"/>
      <c r="E193" s="127"/>
      <c r="F193" s="131"/>
      <c r="G193" s="147"/>
      <c r="H193" s="147"/>
      <c r="I193" s="180"/>
      <c r="J193" s="131"/>
      <c r="K193" s="92"/>
      <c r="L193" s="136"/>
      <c r="M193" s="136"/>
      <c r="N193" s="136"/>
      <c r="O193" s="103"/>
      <c r="P193" s="97"/>
      <c r="Q193" s="92"/>
      <c r="R193" s="111"/>
      <c r="S193" s="107"/>
    </row>
    <row r="194" spans="1:19" x14ac:dyDescent="0.25">
      <c r="A194" s="122"/>
      <c r="B194" s="122"/>
      <c r="C194" s="122"/>
      <c r="D194" s="172"/>
      <c r="E194" s="127"/>
      <c r="F194" s="131"/>
      <c r="G194" s="147"/>
      <c r="H194" s="147"/>
      <c r="I194" s="180"/>
      <c r="J194" s="131"/>
      <c r="K194" s="92"/>
      <c r="L194" s="136"/>
      <c r="M194" s="136"/>
      <c r="N194" s="136"/>
      <c r="O194" s="103"/>
      <c r="P194" s="97"/>
      <c r="Q194" s="92"/>
      <c r="R194" s="111"/>
      <c r="S194" s="107"/>
    </row>
    <row r="195" spans="1:19" x14ac:dyDescent="0.25">
      <c r="A195" s="122"/>
      <c r="B195" s="122"/>
      <c r="C195" s="122"/>
      <c r="D195" s="172"/>
      <c r="E195" s="127"/>
      <c r="F195" s="131"/>
      <c r="G195" s="147"/>
      <c r="H195" s="147"/>
      <c r="I195" s="180"/>
      <c r="J195" s="131"/>
      <c r="K195" s="92"/>
      <c r="L195" s="136"/>
      <c r="M195" s="136"/>
      <c r="N195" s="136"/>
      <c r="O195" s="103"/>
      <c r="P195" s="97"/>
      <c r="Q195" s="92"/>
      <c r="R195" s="111"/>
      <c r="S195" s="107"/>
    </row>
    <row r="196" spans="1:19" x14ac:dyDescent="0.25">
      <c r="A196" s="122"/>
      <c r="B196" s="122"/>
      <c r="C196" s="122"/>
      <c r="D196" s="172"/>
      <c r="E196" s="127"/>
      <c r="F196" s="131"/>
      <c r="G196" s="147"/>
      <c r="H196" s="147"/>
      <c r="I196" s="180"/>
      <c r="J196" s="131"/>
      <c r="K196" s="92"/>
      <c r="L196" s="136"/>
      <c r="M196" s="136"/>
      <c r="N196" s="136"/>
      <c r="O196" s="103"/>
      <c r="P196" s="97"/>
      <c r="Q196" s="92"/>
      <c r="R196" s="111"/>
      <c r="S196" s="107"/>
    </row>
    <row r="197" spans="1:19" x14ac:dyDescent="0.25">
      <c r="A197" s="122"/>
      <c r="B197" s="122"/>
      <c r="C197" s="122"/>
      <c r="D197" s="172"/>
      <c r="E197" s="127"/>
      <c r="F197" s="131"/>
      <c r="G197" s="147"/>
      <c r="H197" s="147"/>
      <c r="I197" s="180"/>
      <c r="J197" s="131"/>
      <c r="K197" s="92"/>
      <c r="L197" s="136"/>
      <c r="M197" s="136"/>
      <c r="N197" s="136"/>
      <c r="O197" s="103"/>
      <c r="P197" s="97"/>
      <c r="Q197" s="92"/>
      <c r="R197" s="111"/>
      <c r="S197" s="107"/>
    </row>
    <row r="198" spans="1:19" x14ac:dyDescent="0.25">
      <c r="A198" s="122"/>
      <c r="B198" s="122"/>
      <c r="C198" s="122"/>
      <c r="D198" s="172"/>
      <c r="E198" s="127"/>
      <c r="F198" s="131"/>
      <c r="G198" s="147"/>
      <c r="H198" s="147"/>
      <c r="I198" s="180"/>
      <c r="J198" s="131"/>
      <c r="K198" s="92"/>
      <c r="L198" s="136"/>
      <c r="M198" s="136"/>
      <c r="N198" s="136"/>
      <c r="O198" s="103"/>
      <c r="P198" s="97"/>
      <c r="Q198" s="92"/>
      <c r="R198" s="111"/>
      <c r="S198" s="107"/>
    </row>
    <row r="199" spans="1:19" x14ac:dyDescent="0.25">
      <c r="A199" s="122"/>
      <c r="B199" s="122"/>
      <c r="C199" s="122"/>
      <c r="D199" s="172"/>
      <c r="E199" s="127"/>
      <c r="F199" s="131"/>
      <c r="G199" s="147"/>
      <c r="H199" s="147"/>
      <c r="I199" s="180"/>
      <c r="J199" s="131"/>
      <c r="K199" s="92"/>
      <c r="L199" s="136"/>
      <c r="M199" s="136"/>
      <c r="N199" s="136"/>
      <c r="O199" s="103"/>
      <c r="P199" s="97"/>
      <c r="Q199" s="92"/>
      <c r="R199" s="111"/>
      <c r="S199" s="107"/>
    </row>
    <row r="200" spans="1:19" x14ac:dyDescent="0.25">
      <c r="A200" s="122"/>
      <c r="B200" s="122"/>
      <c r="C200" s="122"/>
      <c r="D200" s="172"/>
      <c r="E200" s="127"/>
      <c r="F200" s="131"/>
      <c r="G200" s="147"/>
      <c r="H200" s="147"/>
      <c r="I200" s="180"/>
      <c r="J200" s="131"/>
      <c r="K200" s="92"/>
      <c r="L200" s="136"/>
      <c r="M200" s="136"/>
      <c r="N200" s="136"/>
      <c r="O200" s="103"/>
      <c r="P200" s="97"/>
      <c r="Q200" s="92"/>
      <c r="R200" s="111"/>
      <c r="S200" s="107"/>
    </row>
    <row r="201" spans="1:19" x14ac:dyDescent="0.25">
      <c r="A201" s="122"/>
      <c r="B201" s="122"/>
      <c r="C201" s="122"/>
      <c r="D201" s="172"/>
      <c r="E201" s="127"/>
      <c r="F201" s="131"/>
      <c r="G201" s="147"/>
      <c r="H201" s="147"/>
      <c r="I201" s="180"/>
      <c r="J201" s="131"/>
      <c r="K201" s="92"/>
      <c r="L201" s="136"/>
      <c r="M201" s="136"/>
      <c r="N201" s="136"/>
      <c r="O201" s="103"/>
      <c r="P201" s="97"/>
      <c r="Q201" s="92"/>
      <c r="R201" s="111"/>
      <c r="S201" s="107"/>
    </row>
    <row r="202" spans="1:19" x14ac:dyDescent="0.25">
      <c r="A202" s="122"/>
      <c r="B202" s="122"/>
      <c r="C202" s="122"/>
      <c r="D202" s="172"/>
      <c r="E202" s="127"/>
      <c r="F202" s="131"/>
      <c r="G202" s="147"/>
      <c r="H202" s="147"/>
      <c r="I202" s="180"/>
      <c r="J202" s="131"/>
      <c r="K202" s="92"/>
      <c r="L202" s="136"/>
      <c r="M202" s="136"/>
      <c r="N202" s="136"/>
      <c r="O202" s="103"/>
      <c r="P202" s="97"/>
      <c r="Q202" s="92"/>
      <c r="R202" s="111"/>
      <c r="S202" s="107"/>
    </row>
    <row r="203" spans="1:19" x14ac:dyDescent="0.25">
      <c r="A203" s="122"/>
      <c r="B203" s="122"/>
      <c r="C203" s="122"/>
      <c r="D203" s="172"/>
      <c r="E203" s="127"/>
      <c r="F203" s="131"/>
      <c r="G203" s="147"/>
      <c r="H203" s="147"/>
      <c r="I203" s="180"/>
      <c r="J203" s="131"/>
      <c r="K203" s="92"/>
      <c r="L203" s="136"/>
      <c r="M203" s="136"/>
      <c r="N203" s="136"/>
      <c r="O203" s="103"/>
      <c r="P203" s="97"/>
      <c r="Q203" s="92"/>
      <c r="R203" s="111"/>
      <c r="S203" s="107"/>
    </row>
    <row r="204" spans="1:19" x14ac:dyDescent="0.25">
      <c r="A204" s="122"/>
      <c r="B204" s="122"/>
      <c r="C204" s="122"/>
      <c r="D204" s="172"/>
      <c r="E204" s="127"/>
      <c r="F204" s="131"/>
      <c r="G204" s="147"/>
      <c r="H204" s="147"/>
      <c r="I204" s="180"/>
      <c r="J204" s="131"/>
      <c r="K204" s="92"/>
      <c r="L204" s="136"/>
      <c r="M204" s="136"/>
      <c r="N204" s="136"/>
      <c r="O204" s="103"/>
      <c r="P204" s="97"/>
      <c r="Q204" s="92"/>
      <c r="R204" s="111"/>
      <c r="S204" s="107"/>
    </row>
    <row r="205" spans="1:19" x14ac:dyDescent="0.25">
      <c r="A205" s="122"/>
      <c r="B205" s="122"/>
      <c r="C205" s="122"/>
      <c r="D205" s="172"/>
      <c r="E205" s="127"/>
      <c r="F205" s="131"/>
      <c r="G205" s="147"/>
      <c r="H205" s="147"/>
      <c r="I205" s="180"/>
      <c r="J205" s="131"/>
      <c r="K205" s="92"/>
      <c r="L205" s="136"/>
      <c r="M205" s="136"/>
      <c r="N205" s="136"/>
      <c r="O205" s="103"/>
      <c r="P205" s="97"/>
      <c r="Q205" s="92"/>
      <c r="R205" s="111"/>
      <c r="S205" s="107"/>
    </row>
    <row r="206" spans="1:19" x14ac:dyDescent="0.25">
      <c r="A206" s="122"/>
      <c r="B206" s="122"/>
      <c r="C206" s="122"/>
      <c r="D206" s="172"/>
      <c r="E206" s="127"/>
      <c r="F206" s="131"/>
      <c r="G206" s="147"/>
      <c r="H206" s="147"/>
      <c r="I206" s="180"/>
      <c r="J206" s="131"/>
      <c r="K206" s="92"/>
      <c r="L206" s="136"/>
      <c r="M206" s="136"/>
      <c r="N206" s="136"/>
      <c r="O206" s="103"/>
      <c r="P206" s="97"/>
      <c r="Q206" s="92"/>
      <c r="R206" s="111"/>
      <c r="S206" s="107"/>
    </row>
    <row r="207" spans="1:19" x14ac:dyDescent="0.25">
      <c r="A207" s="122"/>
      <c r="B207" s="122"/>
      <c r="C207" s="122"/>
      <c r="D207" s="172"/>
      <c r="E207" s="127"/>
      <c r="F207" s="131"/>
      <c r="G207" s="147"/>
      <c r="H207" s="147"/>
      <c r="I207" s="180"/>
      <c r="J207" s="131"/>
      <c r="K207" s="92"/>
      <c r="L207" s="136"/>
      <c r="M207" s="136"/>
      <c r="N207" s="136"/>
      <c r="O207" s="103"/>
      <c r="P207" s="97"/>
      <c r="Q207" s="92"/>
      <c r="R207" s="111"/>
      <c r="S207" s="107"/>
    </row>
    <row r="208" spans="1:19" x14ac:dyDescent="0.25">
      <c r="A208" s="122"/>
      <c r="B208" s="122"/>
      <c r="C208" s="122"/>
      <c r="D208" s="172"/>
      <c r="E208" s="127"/>
      <c r="F208" s="131"/>
      <c r="G208" s="147"/>
      <c r="H208" s="147"/>
      <c r="I208" s="180"/>
      <c r="J208" s="131"/>
      <c r="K208" s="92"/>
      <c r="L208" s="136"/>
      <c r="M208" s="136"/>
      <c r="N208" s="136"/>
      <c r="O208" s="103"/>
      <c r="P208" s="97"/>
      <c r="Q208" s="92"/>
      <c r="R208" s="111"/>
      <c r="S208" s="107"/>
    </row>
    <row r="209" spans="1:19" x14ac:dyDescent="0.25">
      <c r="A209" s="122"/>
      <c r="B209" s="122"/>
      <c r="C209" s="122"/>
      <c r="D209" s="172"/>
      <c r="E209" s="127"/>
      <c r="F209" s="131"/>
      <c r="G209" s="147"/>
      <c r="H209" s="147"/>
      <c r="I209" s="180"/>
      <c r="J209" s="131"/>
      <c r="K209" s="92"/>
      <c r="L209" s="136"/>
      <c r="M209" s="136"/>
      <c r="N209" s="136"/>
      <c r="O209" s="103"/>
      <c r="P209" s="97"/>
      <c r="Q209" s="92"/>
      <c r="R209" s="111"/>
      <c r="S209" s="107"/>
    </row>
    <row r="210" spans="1:19" x14ac:dyDescent="0.25">
      <c r="A210" s="122"/>
      <c r="B210" s="122"/>
      <c r="C210" s="122"/>
      <c r="D210" s="172"/>
      <c r="E210" s="127"/>
      <c r="F210" s="131"/>
      <c r="G210" s="147"/>
      <c r="H210" s="147"/>
      <c r="I210" s="180"/>
      <c r="J210" s="131"/>
      <c r="K210" s="92"/>
      <c r="L210" s="136"/>
      <c r="M210" s="136"/>
      <c r="N210" s="136"/>
      <c r="O210" s="103"/>
      <c r="P210" s="97"/>
      <c r="Q210" s="92"/>
      <c r="R210" s="111"/>
      <c r="S210" s="107"/>
    </row>
    <row r="211" spans="1:19" x14ac:dyDescent="0.25">
      <c r="A211" s="122"/>
      <c r="B211" s="122"/>
      <c r="C211" s="122"/>
      <c r="D211" s="172"/>
      <c r="E211" s="127"/>
      <c r="F211" s="131"/>
      <c r="G211" s="147"/>
      <c r="H211" s="147"/>
      <c r="I211" s="180"/>
      <c r="J211" s="131"/>
      <c r="K211" s="92"/>
      <c r="L211" s="136"/>
      <c r="M211" s="136"/>
      <c r="N211" s="136"/>
      <c r="O211" s="103"/>
      <c r="P211" s="97"/>
      <c r="Q211" s="92"/>
      <c r="R211" s="111"/>
      <c r="S211" s="107"/>
    </row>
    <row r="212" spans="1:19" x14ac:dyDescent="0.25">
      <c r="A212" s="122"/>
      <c r="B212" s="122"/>
      <c r="C212" s="122"/>
      <c r="D212" s="172"/>
      <c r="E212" s="127"/>
      <c r="F212" s="131"/>
      <c r="G212" s="147"/>
      <c r="H212" s="147"/>
      <c r="I212" s="180"/>
      <c r="J212" s="131"/>
      <c r="K212" s="92"/>
      <c r="L212" s="136"/>
      <c r="M212" s="136"/>
      <c r="N212" s="136"/>
      <c r="O212" s="103"/>
      <c r="P212" s="97"/>
      <c r="Q212" s="92"/>
      <c r="R212" s="111"/>
      <c r="S212" s="107"/>
    </row>
    <row r="213" spans="1:19" x14ac:dyDescent="0.25">
      <c r="A213" s="122"/>
      <c r="B213" s="122"/>
      <c r="C213" s="122"/>
      <c r="D213" s="172"/>
      <c r="E213" s="127"/>
      <c r="F213" s="131"/>
      <c r="G213" s="147"/>
      <c r="H213" s="147"/>
      <c r="I213" s="180"/>
      <c r="J213" s="131"/>
      <c r="K213" s="92"/>
      <c r="L213" s="136"/>
      <c r="M213" s="136"/>
      <c r="N213" s="136"/>
      <c r="O213" s="103"/>
      <c r="P213" s="97"/>
      <c r="Q213" s="92"/>
      <c r="R213" s="111"/>
      <c r="S213" s="107"/>
    </row>
    <row r="214" spans="1:19" x14ac:dyDescent="0.25">
      <c r="A214" s="122"/>
      <c r="B214" s="122"/>
      <c r="C214" s="122"/>
      <c r="D214" s="172"/>
      <c r="E214" s="127"/>
      <c r="F214" s="131"/>
      <c r="G214" s="147"/>
      <c r="H214" s="147"/>
      <c r="I214" s="180"/>
      <c r="J214" s="131"/>
      <c r="K214" s="92"/>
      <c r="L214" s="136"/>
      <c r="M214" s="136"/>
      <c r="N214" s="136"/>
      <c r="O214" s="103"/>
      <c r="P214" s="97"/>
      <c r="Q214" s="92"/>
      <c r="R214" s="111"/>
      <c r="S214" s="107"/>
    </row>
    <row r="215" spans="1:19" x14ac:dyDescent="0.25">
      <c r="A215" s="122"/>
      <c r="B215" s="122"/>
      <c r="C215" s="122"/>
      <c r="D215" s="172"/>
      <c r="E215" s="127"/>
      <c r="F215" s="131"/>
      <c r="G215" s="147"/>
      <c r="H215" s="147"/>
      <c r="I215" s="180"/>
      <c r="J215" s="131"/>
      <c r="K215" s="92"/>
      <c r="L215" s="136"/>
      <c r="M215" s="136"/>
      <c r="N215" s="136"/>
      <c r="O215" s="103"/>
      <c r="P215" s="97"/>
      <c r="Q215" s="92"/>
      <c r="R215" s="111"/>
      <c r="S215" s="107"/>
    </row>
    <row r="216" spans="1:19" x14ac:dyDescent="0.25">
      <c r="A216" s="122"/>
      <c r="B216" s="122"/>
      <c r="C216" s="122"/>
      <c r="D216" s="172"/>
      <c r="E216" s="127"/>
      <c r="F216" s="131"/>
      <c r="G216" s="147"/>
      <c r="H216" s="147"/>
      <c r="I216" s="180"/>
      <c r="J216" s="131"/>
      <c r="K216" s="92"/>
      <c r="L216" s="136"/>
      <c r="M216" s="136"/>
      <c r="N216" s="136"/>
      <c r="O216" s="103"/>
      <c r="P216" s="97"/>
      <c r="Q216" s="92"/>
      <c r="R216" s="111"/>
      <c r="S216" s="107"/>
    </row>
    <row r="217" spans="1:19" x14ac:dyDescent="0.25">
      <c r="A217" s="122"/>
      <c r="B217" s="122"/>
      <c r="C217" s="122"/>
      <c r="D217" s="172"/>
      <c r="E217" s="127"/>
      <c r="F217" s="131"/>
      <c r="G217" s="147"/>
      <c r="H217" s="147"/>
      <c r="I217" s="180"/>
      <c r="J217" s="131"/>
      <c r="K217" s="92"/>
      <c r="L217" s="136"/>
      <c r="M217" s="136"/>
      <c r="N217" s="136"/>
      <c r="O217" s="103"/>
      <c r="P217" s="97"/>
      <c r="Q217" s="92"/>
      <c r="R217" s="111"/>
      <c r="S217" s="107"/>
    </row>
    <row r="218" spans="1:19" x14ac:dyDescent="0.25">
      <c r="A218" s="122"/>
      <c r="B218" s="122"/>
      <c r="C218" s="122"/>
      <c r="D218" s="172"/>
      <c r="E218" s="127"/>
      <c r="F218" s="131"/>
      <c r="G218" s="147"/>
      <c r="H218" s="147"/>
      <c r="I218" s="180"/>
      <c r="J218" s="131"/>
      <c r="K218" s="92"/>
      <c r="L218" s="136"/>
      <c r="M218" s="136"/>
      <c r="N218" s="136"/>
      <c r="O218" s="103"/>
      <c r="P218" s="97"/>
      <c r="Q218" s="92"/>
      <c r="R218" s="111"/>
      <c r="S218" s="107"/>
    </row>
    <row r="219" spans="1:19" x14ac:dyDescent="0.25">
      <c r="A219" s="122"/>
      <c r="B219" s="122"/>
      <c r="C219" s="122"/>
      <c r="D219" s="172"/>
      <c r="E219" s="127"/>
      <c r="F219" s="131"/>
      <c r="G219" s="147"/>
      <c r="H219" s="147"/>
      <c r="I219" s="180"/>
      <c r="J219" s="131"/>
      <c r="K219" s="92"/>
      <c r="L219" s="136"/>
      <c r="M219" s="136"/>
      <c r="N219" s="136"/>
      <c r="O219" s="103"/>
      <c r="P219" s="97"/>
      <c r="Q219" s="92"/>
      <c r="R219" s="111"/>
      <c r="S219" s="107"/>
    </row>
    <row r="220" spans="1:19" x14ac:dyDescent="0.25">
      <c r="A220" s="122"/>
      <c r="B220" s="122"/>
      <c r="C220" s="122"/>
      <c r="D220" s="172"/>
      <c r="E220" s="127"/>
      <c r="F220" s="131"/>
      <c r="G220" s="147"/>
      <c r="H220" s="147"/>
      <c r="I220" s="180"/>
      <c r="J220" s="131"/>
      <c r="K220" s="92"/>
      <c r="L220" s="136"/>
      <c r="M220" s="136"/>
      <c r="N220" s="136"/>
      <c r="O220" s="103"/>
      <c r="P220" s="97"/>
      <c r="Q220" s="92"/>
      <c r="R220" s="111"/>
      <c r="S220" s="107"/>
    </row>
    <row r="221" spans="1:19" x14ac:dyDescent="0.25">
      <c r="A221" s="122"/>
      <c r="B221" s="122"/>
      <c r="C221" s="122"/>
      <c r="D221" s="172"/>
      <c r="E221" s="127"/>
      <c r="F221" s="131"/>
      <c r="G221" s="147"/>
      <c r="H221" s="147"/>
      <c r="I221" s="180"/>
      <c r="J221" s="131"/>
      <c r="K221" s="92"/>
      <c r="L221" s="136"/>
      <c r="M221" s="136"/>
      <c r="N221" s="136"/>
      <c r="O221" s="103"/>
      <c r="P221" s="97"/>
      <c r="Q221" s="92"/>
      <c r="R221" s="111"/>
      <c r="S221" s="107"/>
    </row>
    <row r="222" spans="1:19" x14ac:dyDescent="0.25">
      <c r="A222" s="122"/>
      <c r="B222" s="122"/>
      <c r="C222" s="122"/>
      <c r="D222" s="172"/>
      <c r="E222" s="127"/>
      <c r="F222" s="131"/>
      <c r="G222" s="147"/>
      <c r="H222" s="147"/>
      <c r="I222" s="180"/>
      <c r="J222" s="131"/>
      <c r="K222" s="92"/>
      <c r="L222" s="136"/>
      <c r="M222" s="136"/>
      <c r="N222" s="136"/>
      <c r="O222" s="103"/>
      <c r="P222" s="97"/>
      <c r="Q222" s="92"/>
      <c r="R222" s="111"/>
      <c r="S222" s="107"/>
    </row>
    <row r="223" spans="1:19" x14ac:dyDescent="0.25">
      <c r="A223" s="122"/>
      <c r="B223" s="122"/>
      <c r="C223" s="122"/>
      <c r="D223" s="172"/>
      <c r="E223" s="127"/>
      <c r="F223" s="131"/>
      <c r="G223" s="147"/>
      <c r="H223" s="147"/>
      <c r="I223" s="180"/>
      <c r="J223" s="131"/>
      <c r="K223" s="92"/>
      <c r="L223" s="136"/>
      <c r="M223" s="136"/>
      <c r="N223" s="136"/>
      <c r="O223" s="103"/>
      <c r="P223" s="97"/>
      <c r="Q223" s="92"/>
      <c r="R223" s="111"/>
      <c r="S223" s="107"/>
    </row>
    <row r="224" spans="1:19" x14ac:dyDescent="0.25">
      <c r="A224" s="122"/>
      <c r="B224" s="122"/>
      <c r="C224" s="122"/>
      <c r="D224" s="172"/>
      <c r="E224" s="127"/>
      <c r="F224" s="131"/>
      <c r="G224" s="147"/>
      <c r="H224" s="147"/>
      <c r="I224" s="180"/>
      <c r="J224" s="131"/>
      <c r="K224" s="92"/>
      <c r="L224" s="136"/>
      <c r="M224" s="136"/>
      <c r="N224" s="136"/>
      <c r="O224" s="103"/>
      <c r="P224" s="97"/>
      <c r="Q224" s="92"/>
      <c r="R224" s="111"/>
      <c r="S224" s="107"/>
    </row>
    <row r="225" spans="1:19" x14ac:dyDescent="0.25">
      <c r="A225" s="122"/>
      <c r="B225" s="122"/>
      <c r="C225" s="122"/>
      <c r="D225" s="172"/>
      <c r="E225" s="127"/>
      <c r="F225" s="131"/>
      <c r="G225" s="147"/>
      <c r="H225" s="147"/>
      <c r="I225" s="180"/>
      <c r="J225" s="131"/>
      <c r="K225" s="92"/>
      <c r="L225" s="136"/>
      <c r="M225" s="136"/>
      <c r="N225" s="136"/>
      <c r="O225" s="103"/>
      <c r="P225" s="97"/>
      <c r="Q225" s="92"/>
      <c r="R225" s="111"/>
      <c r="S225" s="107"/>
    </row>
    <row r="226" spans="1:19" x14ac:dyDescent="0.25">
      <c r="A226" s="122"/>
      <c r="B226" s="122"/>
      <c r="C226" s="122"/>
      <c r="D226" s="172"/>
      <c r="E226" s="127"/>
      <c r="F226" s="131"/>
      <c r="G226" s="147"/>
      <c r="H226" s="147"/>
      <c r="I226" s="180"/>
      <c r="J226" s="131"/>
      <c r="K226" s="92"/>
      <c r="L226" s="136"/>
      <c r="M226" s="136"/>
      <c r="N226" s="136"/>
      <c r="O226" s="103"/>
      <c r="P226" s="97"/>
      <c r="Q226" s="92"/>
      <c r="R226" s="111"/>
      <c r="S226" s="107"/>
    </row>
    <row r="227" spans="1:19" x14ac:dyDescent="0.25">
      <c r="A227" s="122"/>
      <c r="B227" s="122"/>
      <c r="C227" s="122"/>
      <c r="D227" s="172"/>
      <c r="E227" s="127"/>
      <c r="F227" s="131"/>
      <c r="G227" s="147"/>
      <c r="H227" s="147"/>
      <c r="I227" s="180"/>
      <c r="J227" s="131"/>
      <c r="K227" s="92"/>
      <c r="L227" s="136"/>
      <c r="M227" s="136"/>
      <c r="N227" s="136"/>
      <c r="O227" s="103"/>
      <c r="P227" s="97"/>
      <c r="Q227" s="92"/>
      <c r="R227" s="111"/>
      <c r="S227" s="107"/>
    </row>
    <row r="228" spans="1:19" x14ac:dyDescent="0.25">
      <c r="A228" s="122"/>
      <c r="B228" s="122"/>
      <c r="C228" s="122"/>
      <c r="D228" s="172"/>
      <c r="E228" s="127"/>
      <c r="F228" s="131"/>
      <c r="G228" s="147"/>
      <c r="H228" s="147"/>
      <c r="I228" s="180"/>
      <c r="J228" s="131"/>
      <c r="K228" s="92"/>
      <c r="L228" s="136"/>
      <c r="M228" s="136"/>
      <c r="N228" s="136"/>
      <c r="O228" s="103"/>
      <c r="P228" s="97"/>
      <c r="Q228" s="92"/>
      <c r="R228" s="111"/>
      <c r="S228" s="107"/>
    </row>
    <row r="229" spans="1:19" x14ac:dyDescent="0.25">
      <c r="A229" s="122"/>
      <c r="B229" s="122"/>
      <c r="C229" s="122"/>
      <c r="D229" s="172"/>
      <c r="E229" s="127"/>
      <c r="F229" s="131"/>
      <c r="G229" s="147"/>
      <c r="H229" s="147"/>
      <c r="I229" s="180"/>
      <c r="J229" s="131"/>
      <c r="K229" s="92"/>
      <c r="L229" s="136"/>
      <c r="M229" s="136"/>
      <c r="N229" s="136"/>
      <c r="O229" s="103"/>
      <c r="P229" s="97"/>
      <c r="Q229" s="92"/>
      <c r="R229" s="111"/>
      <c r="S229" s="107"/>
    </row>
    <row r="230" spans="1:19" x14ac:dyDescent="0.25">
      <c r="A230" s="122"/>
      <c r="B230" s="122"/>
      <c r="C230" s="122"/>
      <c r="D230" s="172"/>
      <c r="E230" s="127"/>
      <c r="F230" s="131"/>
      <c r="G230" s="147"/>
      <c r="H230" s="147"/>
      <c r="I230" s="180"/>
      <c r="J230" s="131"/>
      <c r="K230" s="92"/>
      <c r="L230" s="136"/>
      <c r="M230" s="136"/>
      <c r="N230" s="136"/>
      <c r="O230" s="103"/>
      <c r="P230" s="97"/>
      <c r="Q230" s="92"/>
      <c r="R230" s="111"/>
      <c r="S230" s="107"/>
    </row>
    <row r="231" spans="1:19" x14ac:dyDescent="0.25">
      <c r="A231" s="122"/>
      <c r="B231" s="122"/>
      <c r="C231" s="122"/>
      <c r="D231" s="172"/>
      <c r="E231" s="127"/>
      <c r="F231" s="131"/>
      <c r="G231" s="147"/>
      <c r="H231" s="147"/>
      <c r="I231" s="180"/>
      <c r="J231" s="131"/>
      <c r="K231" s="92"/>
      <c r="L231" s="136"/>
      <c r="M231" s="136"/>
      <c r="N231" s="136"/>
      <c r="O231" s="103"/>
      <c r="P231" s="97"/>
      <c r="Q231" s="92"/>
      <c r="R231" s="111"/>
      <c r="S231" s="107"/>
    </row>
    <row r="232" spans="1:19" x14ac:dyDescent="0.25">
      <c r="A232" s="122"/>
      <c r="B232" s="122"/>
      <c r="C232" s="122"/>
      <c r="D232" s="172"/>
      <c r="E232" s="127"/>
      <c r="F232" s="131"/>
      <c r="G232" s="147"/>
      <c r="H232" s="147"/>
      <c r="I232" s="180"/>
      <c r="J232" s="131"/>
      <c r="K232" s="92"/>
      <c r="L232" s="136"/>
      <c r="M232" s="136"/>
      <c r="N232" s="136"/>
      <c r="O232" s="103"/>
      <c r="P232" s="97"/>
      <c r="Q232" s="92"/>
      <c r="R232" s="111"/>
      <c r="S232" s="107"/>
    </row>
    <row r="233" spans="1:19" x14ac:dyDescent="0.25">
      <c r="A233" s="122"/>
      <c r="B233" s="122"/>
      <c r="C233" s="122"/>
      <c r="D233" s="172"/>
      <c r="E233" s="127"/>
      <c r="F233" s="131"/>
      <c r="G233" s="147"/>
      <c r="H233" s="147"/>
      <c r="I233" s="180"/>
      <c r="J233" s="131"/>
      <c r="K233" s="92"/>
      <c r="L233" s="136"/>
      <c r="M233" s="136"/>
      <c r="N233" s="136"/>
      <c r="O233" s="103"/>
      <c r="P233" s="97"/>
      <c r="Q233" s="92"/>
      <c r="R233" s="111"/>
      <c r="S233" s="107"/>
    </row>
    <row r="234" spans="1:19" x14ac:dyDescent="0.25">
      <c r="A234" s="122"/>
      <c r="B234" s="122"/>
      <c r="C234" s="123"/>
      <c r="D234" s="173"/>
      <c r="E234" s="127"/>
      <c r="F234" s="131"/>
      <c r="G234" s="147"/>
      <c r="H234" s="147"/>
      <c r="I234" s="180"/>
      <c r="J234" s="131"/>
      <c r="K234" s="92"/>
      <c r="L234" s="136"/>
      <c r="M234" s="136"/>
      <c r="N234" s="136"/>
      <c r="O234" s="103"/>
      <c r="P234" s="97"/>
      <c r="Q234" s="92"/>
      <c r="R234" s="111"/>
      <c r="S234" s="107"/>
    </row>
    <row r="235" spans="1:19" x14ac:dyDescent="0.25">
      <c r="A235" s="123"/>
      <c r="B235" s="123"/>
      <c r="E235" s="128"/>
      <c r="F235" s="132"/>
      <c r="G235" s="148"/>
      <c r="H235" s="148"/>
      <c r="I235" s="181"/>
      <c r="J235" s="132"/>
      <c r="K235" s="93"/>
      <c r="L235" s="137"/>
      <c r="M235" s="137"/>
      <c r="N235" s="137"/>
      <c r="O235" s="104"/>
      <c r="P235" s="98"/>
      <c r="Q235" s="93"/>
      <c r="R235" s="112"/>
      <c r="S235" s="108"/>
    </row>
  </sheetData>
  <autoFilter ref="A3:S101" xr:uid="{A3C90A26-F195-485E-A784-DFD9AA46E4B7}"/>
  <mergeCells count="2">
    <mergeCell ref="F1:I1"/>
    <mergeCell ref="P1:S1"/>
  </mergeCells>
  <phoneticPr fontId="24" type="noConversion"/>
  <conditionalFormatting sqref="A1:D1 D102:D1048576">
    <cfRule type="containsText" dxfId="127" priority="65" operator="containsText" text="1-Partially meets target">
      <formula>NOT(ISERROR(SEARCH("1-Partially meets target",A1)))</formula>
    </cfRule>
  </conditionalFormatting>
  <conditionalFormatting sqref="A1:D1 D102:D1048576">
    <cfRule type="containsText" dxfId="126" priority="64" operator="containsText" text="2-Meets target">
      <formula>NOT(ISERROR(SEARCH("2-Meets target",A1)))</formula>
    </cfRule>
  </conditionalFormatting>
  <conditionalFormatting sqref="A1:D1 D102:D1048576">
    <cfRule type="containsText" dxfId="125" priority="63" operator="containsText" text="0-Does not meet target">
      <formula>NOT(ISERROR(SEARCH("0-Does not meet target",A1)))</formula>
    </cfRule>
  </conditionalFormatting>
  <conditionalFormatting sqref="O4:O74 O76:O1048576">
    <cfRule type="containsText" dxfId="124" priority="59" operator="containsText" text="Completed">
      <formula>NOT(ISERROR(SEARCH("Completed",O4)))</formula>
    </cfRule>
    <cfRule type="containsText" dxfId="123" priority="60" operator="containsText" text="Not yet started">
      <formula>NOT(ISERROR(SEARCH("Not yet started",O4)))</formula>
    </cfRule>
    <cfRule type="containsText" dxfId="122" priority="61" operator="containsText" text="Ongoing">
      <formula>NOT(ISERROR(SEARCH("Ongoing",O4)))</formula>
    </cfRule>
    <cfRule type="containsText" dxfId="121" priority="62" operator="containsText" text="Completed">
      <formula>NOT(ISERROR(SEARCH("Completed",O4)))</formula>
    </cfRule>
  </conditionalFormatting>
  <conditionalFormatting sqref="I4:I74 I76:I1048576">
    <cfRule type="colorScale" priority="52">
      <colorScale>
        <cfvo type="num" val="0"/>
        <cfvo type="num" val="15"/>
        <cfvo type="num" val="30"/>
        <color rgb="FF92D050"/>
        <color rgb="FFFFEB84"/>
        <color rgb="FFFF0000"/>
      </colorScale>
    </cfRule>
  </conditionalFormatting>
  <conditionalFormatting sqref="D4">
    <cfRule type="cellIs" dxfId="120" priority="47" operator="equal">
      <formula>0</formula>
    </cfRule>
    <cfRule type="cellIs" dxfId="119" priority="48" operator="equal">
      <formula>1</formula>
    </cfRule>
    <cfRule type="cellIs" dxfId="118" priority="49" operator="equal">
      <formula>2</formula>
    </cfRule>
  </conditionalFormatting>
  <conditionalFormatting sqref="D4">
    <cfRule type="containsBlanks" dxfId="117" priority="45">
      <formula>LEN(TRIM(D4))=0</formula>
    </cfRule>
    <cfRule type="cellIs" dxfId="116" priority="46" operator="equal">
      <formula>0</formula>
    </cfRule>
    <cfRule type="cellIs" dxfId="115" priority="50" operator="equal">
      <formula>1</formula>
    </cfRule>
    <cfRule type="cellIs" dxfId="114" priority="51" operator="equal">
      <formula>2</formula>
    </cfRule>
  </conditionalFormatting>
  <conditionalFormatting sqref="D4">
    <cfRule type="cellIs" dxfId="113" priority="40" operator="equal">
      <formula>0</formula>
    </cfRule>
    <cfRule type="cellIs" dxfId="112" priority="41" operator="equal">
      <formula>1</formula>
    </cfRule>
    <cfRule type="cellIs" dxfId="111" priority="42" operator="equal">
      <formula>2</formula>
    </cfRule>
  </conditionalFormatting>
  <conditionalFormatting sqref="D4">
    <cfRule type="containsBlanks" dxfId="110" priority="38">
      <formula>LEN(TRIM(D4))=0</formula>
    </cfRule>
    <cfRule type="cellIs" dxfId="109" priority="39" operator="equal">
      <formula>0</formula>
    </cfRule>
    <cfRule type="cellIs" dxfId="108" priority="43" operator="equal">
      <formula>1</formula>
    </cfRule>
    <cfRule type="cellIs" dxfId="107" priority="44" operator="equal">
      <formula>2</formula>
    </cfRule>
  </conditionalFormatting>
  <conditionalFormatting sqref="D5:D74 D76:D101">
    <cfRule type="cellIs" dxfId="106" priority="33" operator="equal">
      <formula>0</formula>
    </cfRule>
    <cfRule type="cellIs" dxfId="105" priority="34" operator="equal">
      <formula>1</formula>
    </cfRule>
    <cfRule type="cellIs" dxfId="104" priority="35" operator="equal">
      <formula>2</formula>
    </cfRule>
  </conditionalFormatting>
  <conditionalFormatting sqref="D5:D74 D76:D101">
    <cfRule type="containsBlanks" dxfId="103" priority="31">
      <formula>LEN(TRIM(D5))=0</formula>
    </cfRule>
    <cfRule type="cellIs" dxfId="102" priority="32" operator="equal">
      <formula>0</formula>
    </cfRule>
    <cfRule type="cellIs" dxfId="101" priority="36" operator="equal">
      <formula>1</formula>
    </cfRule>
    <cfRule type="cellIs" dxfId="100" priority="37" operator="equal">
      <formula>2</formula>
    </cfRule>
  </conditionalFormatting>
  <conditionalFormatting sqref="D5:D74 D76:D101">
    <cfRule type="cellIs" dxfId="99" priority="26" operator="equal">
      <formula>0</formula>
    </cfRule>
    <cfRule type="cellIs" dxfId="98" priority="27" operator="equal">
      <formula>1</formula>
    </cfRule>
    <cfRule type="cellIs" dxfId="97" priority="28" operator="equal">
      <formula>2</formula>
    </cfRule>
  </conditionalFormatting>
  <conditionalFormatting sqref="D5:D74 D76:D101">
    <cfRule type="containsBlanks" dxfId="96" priority="24">
      <formula>LEN(TRIM(D5))=0</formula>
    </cfRule>
    <cfRule type="cellIs" dxfId="95" priority="25" operator="equal">
      <formula>0</formula>
    </cfRule>
    <cfRule type="cellIs" dxfId="94" priority="29" operator="equal">
      <formula>1</formula>
    </cfRule>
    <cfRule type="cellIs" dxfId="93" priority="30" operator="equal">
      <formula>2</formula>
    </cfRule>
  </conditionalFormatting>
  <conditionalFormatting sqref="I4:I74 I76:I101">
    <cfRule type="cellIs" dxfId="92" priority="22" operator="equal">
      <formula>0</formula>
    </cfRule>
    <cfRule type="containsBlanks" dxfId="91" priority="23">
      <formula>LEN(TRIM(I4))=0</formula>
    </cfRule>
  </conditionalFormatting>
  <conditionalFormatting sqref="O75">
    <cfRule type="containsText" dxfId="90" priority="18" operator="containsText" text="Completed">
      <formula>NOT(ISERROR(SEARCH("Completed",O75)))</formula>
    </cfRule>
    <cfRule type="containsText" dxfId="89" priority="19" operator="containsText" text="Not yet started">
      <formula>NOT(ISERROR(SEARCH("Not yet started",O75)))</formula>
    </cfRule>
    <cfRule type="containsText" dxfId="88" priority="20" operator="containsText" text="Ongoing">
      <formula>NOT(ISERROR(SEARCH("Ongoing",O75)))</formula>
    </cfRule>
    <cfRule type="containsText" dxfId="87" priority="21" operator="containsText" text="Completed">
      <formula>NOT(ISERROR(SEARCH("Completed",O75)))</formula>
    </cfRule>
  </conditionalFormatting>
  <conditionalFormatting sqref="I75">
    <cfRule type="colorScale" priority="17">
      <colorScale>
        <cfvo type="num" val="0"/>
        <cfvo type="num" val="15"/>
        <cfvo type="num" val="30"/>
        <color rgb="FF92D050"/>
        <color rgb="FFFFEB84"/>
        <color rgb="FFFF0000"/>
      </colorScale>
    </cfRule>
  </conditionalFormatting>
  <conditionalFormatting sqref="D75">
    <cfRule type="cellIs" dxfId="86" priority="12" operator="equal">
      <formula>0</formula>
    </cfRule>
    <cfRule type="cellIs" dxfId="85" priority="13" operator="equal">
      <formula>1</formula>
    </cfRule>
    <cfRule type="cellIs" dxfId="84" priority="14" operator="equal">
      <formula>2</formula>
    </cfRule>
  </conditionalFormatting>
  <conditionalFormatting sqref="D75">
    <cfRule type="containsBlanks" dxfId="83" priority="10">
      <formula>LEN(TRIM(D75))=0</formula>
    </cfRule>
    <cfRule type="cellIs" dxfId="82" priority="11" operator="equal">
      <formula>0</formula>
    </cfRule>
    <cfRule type="cellIs" dxfId="81" priority="15" operator="equal">
      <formula>1</formula>
    </cfRule>
    <cfRule type="cellIs" dxfId="80" priority="16" operator="equal">
      <formula>2</formula>
    </cfRule>
  </conditionalFormatting>
  <conditionalFormatting sqref="D75">
    <cfRule type="cellIs" dxfId="79" priority="5" operator="equal">
      <formula>0</formula>
    </cfRule>
    <cfRule type="cellIs" dxfId="78" priority="6" operator="equal">
      <formula>1</formula>
    </cfRule>
    <cfRule type="cellIs" dxfId="77" priority="7" operator="equal">
      <formula>2</formula>
    </cfRule>
  </conditionalFormatting>
  <conditionalFormatting sqref="D75">
    <cfRule type="containsBlanks" dxfId="76" priority="3">
      <formula>LEN(TRIM(D75))=0</formula>
    </cfRule>
    <cfRule type="cellIs" dxfId="75" priority="4" operator="equal">
      <formula>0</formula>
    </cfRule>
    <cfRule type="cellIs" dxfId="74" priority="8" operator="equal">
      <formula>1</formula>
    </cfRule>
    <cfRule type="cellIs" dxfId="73" priority="9" operator="equal">
      <formula>2</formula>
    </cfRule>
  </conditionalFormatting>
  <conditionalFormatting sqref="I75">
    <cfRule type="cellIs" dxfId="72" priority="1" operator="equal">
      <formula>0</formula>
    </cfRule>
    <cfRule type="containsBlanks" dxfId="71" priority="2">
      <formula>LEN(TRIM(I75))=0</formula>
    </cfRule>
  </conditionalFormatting>
  <dataValidations count="5">
    <dataValidation allowBlank="1" showInputMessage="1" showErrorMessage="1" errorTitle="You must enter either 3, 2 or 1." error="3 (+++): meets the standard._x000a_2 (++): partially meets the standard._x000a_1 (+): does not meet the standard." sqref="F4:F24" xr:uid="{A59985FA-3F38-4218-B0A6-4FB6CD8EB192}"/>
    <dataValidation type="list" allowBlank="1" showInputMessage="1" showErrorMessage="1" sqref="C4:C23" xr:uid="{6E1F7186-119E-4FAD-BCFF-C5A61BD655E6}">
      <formula1>INDIRECT(A4)</formula1>
    </dataValidation>
    <dataValidation type="list" allowBlank="1" showInputMessage="1" showErrorMessage="1" sqref="O4:O101" xr:uid="{A93E3C49-B367-4147-BA79-2974D6FABC2A}">
      <formula1>"Not yet started, Ongoing (on track), Ongoing (delay expected), Completed"</formula1>
    </dataValidation>
    <dataValidation type="whole" allowBlank="1" showInputMessage="1" showErrorMessage="1" error="The risk score should be between 0 and 10 " sqref="G4:H101" xr:uid="{2E8A68D8-D43C-4792-845C-B855D4851611}">
      <formula1>0</formula1>
      <formula2>10</formula2>
    </dataValidation>
    <dataValidation type="whole" allowBlank="1" showInputMessage="1" showErrorMessage="1" sqref="F1:I1" xr:uid="{32BE12A1-4C62-40FD-BAAC-AB656AD383D7}">
      <formula1>0</formula1>
      <formula2>10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F0"/>
  </sheetPr>
  <dimension ref="A1:N24"/>
  <sheetViews>
    <sheetView zoomScale="85" zoomScaleNormal="85" zoomScalePageLayoutView="90" workbookViewId="0">
      <pane ySplit="2" topLeftCell="A3" activePane="bottomLeft" state="frozen"/>
      <selection pane="bottomLeft" activeCell="B20" sqref="B20"/>
    </sheetView>
  </sheetViews>
  <sheetFormatPr defaultColWidth="0" defaultRowHeight="20.25" x14ac:dyDescent="0.25"/>
  <cols>
    <col min="1" max="1" width="14.42578125" style="4" bestFit="1" customWidth="1"/>
    <col min="2" max="2" width="19.140625" style="4" customWidth="1"/>
    <col min="3" max="3" width="17.42578125" style="4" customWidth="1"/>
    <col min="4" max="4" width="80" style="4" customWidth="1"/>
    <col min="5" max="5" width="29" style="4" customWidth="1"/>
    <col min="6" max="6" width="25.85546875" style="4" customWidth="1"/>
    <col min="7" max="7" width="33.28515625" style="4" customWidth="1"/>
    <col min="8" max="8" width="28.28515625" style="178" customWidth="1"/>
    <col min="9" max="9" width="104.42578125" style="4" customWidth="1"/>
    <col min="10" max="10" width="34.85546875" style="4" customWidth="1"/>
    <col min="11" max="14" width="0" style="4" hidden="1" customWidth="1"/>
    <col min="15" max="16384" width="8.85546875" style="4" hidden="1"/>
  </cols>
  <sheetData>
    <row r="1" spans="1:11" ht="45.6" customHeight="1" x14ac:dyDescent="0.25">
      <c r="A1" s="240">
        <f>'Summary Tables'!E11</f>
        <v>0</v>
      </c>
      <c r="B1" s="240"/>
      <c r="C1" s="240"/>
      <c r="D1" s="219">
        <f>'Summary Tables'!E3/'Summary Tables'!D3</f>
        <v>0</v>
      </c>
      <c r="E1" s="241" t="s">
        <v>651</v>
      </c>
      <c r="F1" s="242"/>
      <c r="G1" s="243"/>
      <c r="H1" s="208" t="str">
        <f>'Summary Tables'!I3</f>
        <v>JMP level: Not assessed</v>
      </c>
    </row>
    <row r="2" spans="1:11" s="3" customFormat="1" ht="15" x14ac:dyDescent="0.25">
      <c r="A2" s="209" t="s">
        <v>650</v>
      </c>
      <c r="B2" s="238" t="s">
        <v>7</v>
      </c>
      <c r="C2" s="239"/>
      <c r="D2" s="209" t="s">
        <v>6</v>
      </c>
      <c r="E2" s="210" t="s">
        <v>97</v>
      </c>
      <c r="F2" s="9" t="s">
        <v>98</v>
      </c>
      <c r="G2" s="17" t="s">
        <v>99</v>
      </c>
      <c r="H2" s="42" t="s">
        <v>375</v>
      </c>
      <c r="I2" s="11" t="s">
        <v>224</v>
      </c>
      <c r="J2" s="76" t="s">
        <v>376</v>
      </c>
    </row>
    <row r="3" spans="1:11" ht="85.5" x14ac:dyDescent="0.25">
      <c r="A3" s="163" t="s">
        <v>635</v>
      </c>
      <c r="B3" s="63" t="s">
        <v>588</v>
      </c>
      <c r="C3" s="63" t="s">
        <v>361</v>
      </c>
      <c r="D3" s="149" t="s">
        <v>594</v>
      </c>
      <c r="E3" s="5" t="s">
        <v>560</v>
      </c>
      <c r="F3" s="6" t="s">
        <v>561</v>
      </c>
      <c r="G3" s="7" t="s">
        <v>562</v>
      </c>
      <c r="H3" s="244"/>
      <c r="I3" s="12" t="s">
        <v>441</v>
      </c>
      <c r="J3" s="1"/>
      <c r="K3" s="1"/>
    </row>
    <row r="4" spans="1:11" ht="142.5" x14ac:dyDescent="0.25">
      <c r="A4" s="163" t="s">
        <v>636</v>
      </c>
      <c r="B4" s="63" t="s">
        <v>588</v>
      </c>
      <c r="C4" s="63" t="s">
        <v>465</v>
      </c>
      <c r="D4" s="75" t="s">
        <v>595</v>
      </c>
      <c r="E4" s="5" t="s">
        <v>235</v>
      </c>
      <c r="F4" s="6" t="s">
        <v>236</v>
      </c>
      <c r="G4" s="7" t="s">
        <v>563</v>
      </c>
      <c r="H4" s="245"/>
      <c r="I4" s="12" t="s">
        <v>442</v>
      </c>
      <c r="J4" s="1"/>
      <c r="K4" s="1"/>
    </row>
    <row r="5" spans="1:11" ht="59.25" customHeight="1" x14ac:dyDescent="0.25">
      <c r="A5" s="12" t="s">
        <v>132</v>
      </c>
      <c r="B5" s="12" t="s">
        <v>146</v>
      </c>
      <c r="C5" s="12" t="s">
        <v>285</v>
      </c>
      <c r="D5" s="25" t="s">
        <v>490</v>
      </c>
      <c r="E5" s="5" t="s">
        <v>443</v>
      </c>
      <c r="F5" s="6" t="s">
        <v>444</v>
      </c>
      <c r="G5" s="7" t="s">
        <v>445</v>
      </c>
      <c r="H5" s="176"/>
      <c r="I5" s="13" t="s">
        <v>256</v>
      </c>
      <c r="J5" s="1"/>
      <c r="K5" s="1"/>
    </row>
    <row r="6" spans="1:11" ht="57" x14ac:dyDescent="0.25">
      <c r="A6" s="12" t="s">
        <v>301</v>
      </c>
      <c r="B6" s="12" t="s">
        <v>68</v>
      </c>
      <c r="C6" s="12" t="s">
        <v>362</v>
      </c>
      <c r="D6" s="12" t="s">
        <v>491</v>
      </c>
      <c r="E6" s="5" t="s">
        <v>470</v>
      </c>
      <c r="F6" s="6" t="s">
        <v>564</v>
      </c>
      <c r="G6" s="7" t="s">
        <v>565</v>
      </c>
      <c r="H6" s="176"/>
      <c r="I6" s="12" t="s">
        <v>455</v>
      </c>
      <c r="J6" s="1"/>
      <c r="K6" s="1"/>
    </row>
    <row r="7" spans="1:11" ht="59.25" customHeight="1" x14ac:dyDescent="0.25">
      <c r="A7" s="12" t="s">
        <v>300</v>
      </c>
      <c r="B7" s="74" t="s">
        <v>68</v>
      </c>
      <c r="C7" s="75" t="s">
        <v>691</v>
      </c>
      <c r="D7" s="25" t="s">
        <v>303</v>
      </c>
      <c r="E7" s="5" t="s">
        <v>364</v>
      </c>
      <c r="F7" s="6" t="s">
        <v>304</v>
      </c>
      <c r="G7" s="7" t="s">
        <v>284</v>
      </c>
      <c r="H7" s="176"/>
      <c r="I7" s="13" t="s">
        <v>566</v>
      </c>
      <c r="J7" s="1"/>
      <c r="K7" s="1"/>
    </row>
    <row r="8" spans="1:11" ht="28.5" x14ac:dyDescent="0.25">
      <c r="A8" s="12" t="s">
        <v>133</v>
      </c>
      <c r="B8" s="12" t="s">
        <v>68</v>
      </c>
      <c r="C8" s="75" t="s">
        <v>454</v>
      </c>
      <c r="D8" s="12" t="s">
        <v>553</v>
      </c>
      <c r="E8" s="5" t="s">
        <v>365</v>
      </c>
      <c r="F8" s="6" t="s">
        <v>1</v>
      </c>
      <c r="G8" s="7" t="s">
        <v>2</v>
      </c>
      <c r="H8" s="176"/>
      <c r="I8" s="14"/>
      <c r="J8" s="1"/>
      <c r="K8" s="1"/>
    </row>
    <row r="9" spans="1:11" ht="71.25" x14ac:dyDescent="0.25">
      <c r="A9" s="84" t="s">
        <v>134</v>
      </c>
      <c r="B9" s="84" t="s">
        <v>68</v>
      </c>
      <c r="C9" s="84" t="s">
        <v>362</v>
      </c>
      <c r="D9" s="25" t="s">
        <v>707</v>
      </c>
      <c r="E9" s="23" t="s">
        <v>500</v>
      </c>
      <c r="F9" s="34" t="s">
        <v>468</v>
      </c>
      <c r="G9" s="35" t="s">
        <v>469</v>
      </c>
      <c r="H9" s="176"/>
      <c r="I9" s="85" t="s">
        <v>502</v>
      </c>
      <c r="J9" s="1"/>
      <c r="K9" s="1"/>
    </row>
    <row r="10" spans="1:11" ht="57" x14ac:dyDescent="0.25">
      <c r="A10" s="84" t="s">
        <v>135</v>
      </c>
      <c r="B10" s="12" t="s">
        <v>68</v>
      </c>
      <c r="C10" s="19" t="s">
        <v>453</v>
      </c>
      <c r="D10" s="12" t="s">
        <v>708</v>
      </c>
      <c r="E10" s="5" t="s">
        <v>686</v>
      </c>
      <c r="F10" s="6" t="s">
        <v>679</v>
      </c>
      <c r="G10" s="7" t="s">
        <v>305</v>
      </c>
      <c r="H10" s="176"/>
      <c r="I10" s="14" t="s">
        <v>554</v>
      </c>
      <c r="J10" s="1"/>
      <c r="K10" s="1"/>
    </row>
    <row r="11" spans="1:11" ht="171" x14ac:dyDescent="0.25">
      <c r="A11" s="84" t="s">
        <v>136</v>
      </c>
      <c r="B11" s="12" t="s">
        <v>68</v>
      </c>
      <c r="C11" s="75" t="s">
        <v>362</v>
      </c>
      <c r="D11" s="75" t="s">
        <v>302</v>
      </c>
      <c r="E11" s="5" t="s">
        <v>65</v>
      </c>
      <c r="F11" s="6" t="s">
        <v>306</v>
      </c>
      <c r="G11" s="7" t="s">
        <v>45</v>
      </c>
      <c r="H11" s="176"/>
      <c r="I11" s="12" t="s">
        <v>471</v>
      </c>
      <c r="J11" s="1"/>
      <c r="K11" s="1"/>
    </row>
    <row r="12" spans="1:11" ht="114" x14ac:dyDescent="0.25">
      <c r="A12" s="84" t="s">
        <v>137</v>
      </c>
      <c r="B12" s="12" t="s">
        <v>68</v>
      </c>
      <c r="C12" s="75" t="s">
        <v>454</v>
      </c>
      <c r="D12" s="12" t="s">
        <v>709</v>
      </c>
      <c r="E12" s="5" t="s">
        <v>447</v>
      </c>
      <c r="F12" s="6" t="s">
        <v>446</v>
      </c>
      <c r="G12" s="7" t="s">
        <v>448</v>
      </c>
      <c r="H12" s="176"/>
      <c r="I12" s="25" t="s">
        <v>567</v>
      </c>
      <c r="J12" s="1"/>
      <c r="K12" s="1"/>
    </row>
    <row r="13" spans="1:11" ht="71.25" x14ac:dyDescent="0.25">
      <c r="A13" s="84" t="s">
        <v>138</v>
      </c>
      <c r="B13" s="12" t="s">
        <v>68</v>
      </c>
      <c r="C13" s="19" t="s">
        <v>453</v>
      </c>
      <c r="D13" s="83" t="s">
        <v>621</v>
      </c>
      <c r="E13" s="5" t="s">
        <v>66</v>
      </c>
      <c r="F13" s="6" t="s">
        <v>67</v>
      </c>
      <c r="G13" s="7" t="s">
        <v>46</v>
      </c>
      <c r="H13" s="176"/>
      <c r="I13" s="25" t="s">
        <v>615</v>
      </c>
      <c r="J13" s="1"/>
      <c r="K13" s="1"/>
    </row>
    <row r="14" spans="1:11" ht="128.25" x14ac:dyDescent="0.25">
      <c r="A14" s="84" t="s">
        <v>139</v>
      </c>
      <c r="B14" s="12" t="s">
        <v>69</v>
      </c>
      <c r="C14" s="19" t="s">
        <v>453</v>
      </c>
      <c r="D14" s="19" t="s">
        <v>524</v>
      </c>
      <c r="E14" s="23" t="s">
        <v>356</v>
      </c>
      <c r="F14" s="34" t="s">
        <v>307</v>
      </c>
      <c r="G14" s="35" t="s">
        <v>308</v>
      </c>
      <c r="H14" s="176"/>
      <c r="I14" s="12" t="s">
        <v>357</v>
      </c>
      <c r="J14" s="1"/>
      <c r="K14" s="1"/>
    </row>
    <row r="15" spans="1:11" ht="242.25" x14ac:dyDescent="0.25">
      <c r="A15" s="74" t="s">
        <v>620</v>
      </c>
      <c r="B15" s="12" t="s">
        <v>8</v>
      </c>
      <c r="C15" s="12" t="s">
        <v>285</v>
      </c>
      <c r="D15" s="25" t="s">
        <v>710</v>
      </c>
      <c r="E15" s="5" t="s">
        <v>525</v>
      </c>
      <c r="F15" s="6" t="s">
        <v>526</v>
      </c>
      <c r="G15" s="7" t="s">
        <v>501</v>
      </c>
      <c r="H15" s="176"/>
      <c r="I15" s="13" t="s">
        <v>555</v>
      </c>
      <c r="J15" s="1"/>
      <c r="K15" s="1"/>
    </row>
    <row r="16" spans="1:11" ht="114" x14ac:dyDescent="0.25">
      <c r="A16" s="84" t="s">
        <v>140</v>
      </c>
      <c r="B16" s="84" t="s">
        <v>8</v>
      </c>
      <c r="C16" s="84" t="s">
        <v>362</v>
      </c>
      <c r="D16" s="25" t="s">
        <v>711</v>
      </c>
      <c r="E16" s="5" t="s">
        <v>568</v>
      </c>
      <c r="F16" s="34" t="s">
        <v>570</v>
      </c>
      <c r="G16" s="7" t="s">
        <v>569</v>
      </c>
      <c r="H16" s="176"/>
      <c r="I16" s="25" t="s">
        <v>556</v>
      </c>
      <c r="J16" s="1"/>
      <c r="K16" s="1"/>
    </row>
    <row r="17" spans="1:11" ht="299.25" x14ac:dyDescent="0.25">
      <c r="A17" s="142" t="s">
        <v>141</v>
      </c>
      <c r="B17" s="12" t="s">
        <v>70</v>
      </c>
      <c r="C17" s="19" t="s">
        <v>363</v>
      </c>
      <c r="D17" s="12" t="s">
        <v>713</v>
      </c>
      <c r="E17" s="5" t="s">
        <v>492</v>
      </c>
      <c r="F17" s="6" t="s">
        <v>309</v>
      </c>
      <c r="G17" s="7" t="s">
        <v>71</v>
      </c>
      <c r="H17" s="176"/>
      <c r="I17" s="25" t="s">
        <v>345</v>
      </c>
      <c r="J17" s="1"/>
      <c r="K17" s="1"/>
    </row>
    <row r="18" spans="1:11" ht="273.75" customHeight="1" x14ac:dyDescent="0.25">
      <c r="A18" s="142" t="s">
        <v>142</v>
      </c>
      <c r="B18" s="12" t="s">
        <v>70</v>
      </c>
      <c r="C18" s="142" t="s">
        <v>427</v>
      </c>
      <c r="D18" s="12" t="s">
        <v>533</v>
      </c>
      <c r="E18" s="5" t="s">
        <v>531</v>
      </c>
      <c r="F18" s="6" t="s">
        <v>310</v>
      </c>
      <c r="G18" s="35" t="s">
        <v>532</v>
      </c>
      <c r="H18" s="176"/>
      <c r="I18" s="25" t="s">
        <v>534</v>
      </c>
      <c r="J18" s="1"/>
      <c r="K18" s="1"/>
    </row>
    <row r="19" spans="1:11" ht="258" x14ac:dyDescent="0.25">
      <c r="A19" s="142" t="s">
        <v>143</v>
      </c>
      <c r="B19" s="12" t="s">
        <v>8</v>
      </c>
      <c r="C19" s="12" t="s">
        <v>451</v>
      </c>
      <c r="D19" s="25" t="s">
        <v>712</v>
      </c>
      <c r="E19" s="5" t="s">
        <v>449</v>
      </c>
      <c r="F19" s="6" t="s">
        <v>450</v>
      </c>
      <c r="G19" s="7" t="s">
        <v>571</v>
      </c>
      <c r="H19" s="176"/>
      <c r="I19" s="13" t="s">
        <v>678</v>
      </c>
      <c r="J19" s="1"/>
      <c r="K19" s="1"/>
    </row>
    <row r="20" spans="1:11" ht="114" x14ac:dyDescent="0.25">
      <c r="A20" s="88" t="s">
        <v>144</v>
      </c>
      <c r="B20" s="12" t="s">
        <v>47</v>
      </c>
      <c r="C20" s="12" t="s">
        <v>466</v>
      </c>
      <c r="D20" s="12" t="s">
        <v>714</v>
      </c>
      <c r="E20" s="5" t="s">
        <v>366</v>
      </c>
      <c r="F20" s="6" t="s">
        <v>452</v>
      </c>
      <c r="G20" s="7" t="s">
        <v>48</v>
      </c>
      <c r="H20" s="176"/>
      <c r="I20" s="13" t="s">
        <v>311</v>
      </c>
      <c r="J20" s="1"/>
      <c r="K20" s="1"/>
    </row>
    <row r="21" spans="1:11" ht="87.75" customHeight="1" x14ac:dyDescent="0.25">
      <c r="A21" s="142" t="s">
        <v>145</v>
      </c>
      <c r="B21" s="12" t="s">
        <v>11</v>
      </c>
      <c r="C21" s="12" t="s">
        <v>467</v>
      </c>
      <c r="D21" s="12" t="s">
        <v>715</v>
      </c>
      <c r="E21" s="5" t="s">
        <v>312</v>
      </c>
      <c r="F21" s="6" t="s">
        <v>367</v>
      </c>
      <c r="G21" s="7" t="s">
        <v>488</v>
      </c>
      <c r="H21" s="176"/>
      <c r="I21" s="13"/>
      <c r="J21" s="1"/>
      <c r="K21" s="1"/>
    </row>
    <row r="22" spans="1:11" x14ac:dyDescent="0.25">
      <c r="G22" s="46" t="s">
        <v>212</v>
      </c>
      <c r="H22" s="177">
        <f>SUM(H3:H21)</f>
        <v>0</v>
      </c>
      <c r="K22" s="1"/>
    </row>
    <row r="23" spans="1:11" ht="30" x14ac:dyDescent="0.25">
      <c r="D23" s="24"/>
      <c r="G23" s="46" t="s">
        <v>215</v>
      </c>
      <c r="H23" s="177">
        <f>COUNT(H3:H21)</f>
        <v>0</v>
      </c>
    </row>
    <row r="24" spans="1:11" x14ac:dyDescent="0.25">
      <c r="G24" s="46" t="s">
        <v>223</v>
      </c>
      <c r="H24" s="198" t="str">
        <f>IF(H23&gt;0,H23/(H22*2)*100,"")</f>
        <v/>
      </c>
    </row>
  </sheetData>
  <sortState xmlns:xlrd2="http://schemas.microsoft.com/office/spreadsheetml/2017/richdata2" ref="A17:N19">
    <sortCondition ref="A17:A19"/>
  </sortState>
  <mergeCells count="4">
    <mergeCell ref="B2:C2"/>
    <mergeCell ref="A1:C1"/>
    <mergeCell ref="E1:G1"/>
    <mergeCell ref="H3:H4"/>
  </mergeCells>
  <phoneticPr fontId="24" type="noConversion"/>
  <conditionalFormatting sqref="H3 H5:H21">
    <cfRule type="containsBlanks" dxfId="70" priority="13">
      <formula>LEN(TRIM(H3))=0</formula>
    </cfRule>
    <cfRule type="cellIs" dxfId="69" priority="14" operator="equal">
      <formula>0</formula>
    </cfRule>
    <cfRule type="cellIs" dxfId="68" priority="15" operator="equal">
      <formula>1</formula>
    </cfRule>
    <cfRule type="cellIs" dxfId="67" priority="16" operator="equal">
      <formula>2</formula>
    </cfRule>
  </conditionalFormatting>
  <conditionalFormatting sqref="H24">
    <cfRule type="colorScale" priority="10">
      <colorScale>
        <cfvo type="num" val="0"/>
        <cfvo type="num" val="50"/>
        <cfvo type="num" val="100"/>
        <color rgb="FFF8696B"/>
        <color rgb="FFFFEB84"/>
        <color rgb="FF63BE7B"/>
      </colorScale>
    </cfRule>
    <cfRule type="containsBlanks" dxfId="66" priority="18">
      <formula>LEN(TRIM(H24))=0</formula>
    </cfRule>
  </conditionalFormatting>
  <conditionalFormatting sqref="A1">
    <cfRule type="colorScale" priority="6">
      <colorScale>
        <cfvo type="num" val="0"/>
        <cfvo type="num" val="0.5"/>
        <cfvo type="num" val="1"/>
        <color rgb="FFF8696B"/>
        <color rgb="FFFFEB84"/>
        <color rgb="FF63BE7B"/>
      </colorScale>
    </cfRule>
  </conditionalFormatting>
  <conditionalFormatting sqref="D1">
    <cfRule type="colorScale" priority="5">
      <colorScale>
        <cfvo type="num" val="0"/>
        <cfvo type="num" val="0.5"/>
        <cfvo type="num" val="1"/>
        <color rgb="FFF8696B"/>
        <color rgb="FFFFEB84"/>
        <color rgb="FF63BE7B"/>
      </colorScale>
    </cfRule>
  </conditionalFormatting>
  <conditionalFormatting sqref="H1">
    <cfRule type="containsText" dxfId="65" priority="2" operator="containsText" text="Not assessed">
      <formula>NOT(ISERROR(SEARCH("Not assessed",H1)))</formula>
    </cfRule>
    <cfRule type="containsText" dxfId="64" priority="3" operator="containsText" text="None">
      <formula>NOT(ISERROR(SEARCH("None",H1)))</formula>
    </cfRule>
    <cfRule type="containsText" dxfId="63" priority="4" operator="containsText" text="Limited">
      <formula>NOT(ISERROR(SEARCH("Limited",H1)))</formula>
    </cfRule>
  </conditionalFormatting>
  <conditionalFormatting sqref="H1">
    <cfRule type="containsText" dxfId="62" priority="1" operator="containsText" text="Basic">
      <formula>NOT(ISERROR(SEARCH("Basic",H1)))</formula>
    </cfRule>
  </conditionalFormatting>
  <dataValidations count="2">
    <dataValidation allowBlank="1" showInputMessage="1" showErrorMessage="1" errorTitle="You must enter either 3, 2 or 1." error="3 (+++): meets the standard._x000a_2 (++): partially meets the standard._x000a_1 (+): does not meet the standard." sqref="I14:I18 I11 I3:K7 J20:J21 J8:K19 K20:K22" xr:uid="{00000000-0002-0000-0100-000000000000}"/>
    <dataValidation type="whole" allowBlank="1" showInputMessage="1" showErrorMessage="1" error="Value must be 2, 1 or 0" sqref="H3 H5:H21" xr:uid="{2A42574A-DD34-43D6-9347-B65A2959BEE9}">
      <formula1>0</formula1>
      <formula2>2</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92D050"/>
  </sheetPr>
  <dimension ref="A1:N108"/>
  <sheetViews>
    <sheetView zoomScale="115" zoomScaleNormal="115" zoomScalePageLayoutView="85" workbookViewId="0">
      <pane ySplit="2" topLeftCell="A13" activePane="bottomLeft" state="frozen"/>
      <selection pane="bottomLeft" activeCell="D15" sqref="D15"/>
    </sheetView>
  </sheetViews>
  <sheetFormatPr defaultColWidth="0" defaultRowHeight="14.25" zeroHeight="1" x14ac:dyDescent="0.25"/>
  <cols>
    <col min="1" max="1" width="16.7109375" style="4" customWidth="1"/>
    <col min="2" max="2" width="14.7109375" style="4" customWidth="1"/>
    <col min="3" max="3" width="16.140625" style="4" customWidth="1"/>
    <col min="4" max="4" width="51.28515625" style="4" customWidth="1"/>
    <col min="5" max="5" width="37.7109375" style="4" customWidth="1"/>
    <col min="6" max="6" width="33.7109375" style="4" customWidth="1"/>
    <col min="7" max="7" width="37.85546875" style="4" customWidth="1"/>
    <col min="8" max="8" width="21" style="40" customWidth="1"/>
    <col min="9" max="9" width="116.85546875" style="4" customWidth="1"/>
    <col min="10" max="10" width="24.42578125" style="4" customWidth="1"/>
    <col min="11" max="14" width="0" style="4" hidden="1" customWidth="1"/>
    <col min="15" max="16384" width="8.85546875" style="4" hidden="1"/>
  </cols>
  <sheetData>
    <row r="1" spans="1:11" ht="45.6" customHeight="1" x14ac:dyDescent="0.25">
      <c r="A1" s="240">
        <f>'Summary Tables'!E11</f>
        <v>0</v>
      </c>
      <c r="B1" s="240"/>
      <c r="C1" s="240"/>
      <c r="D1" s="211">
        <f>'Summary Tables'!E4/'Summary Tables'!D4</f>
        <v>0</v>
      </c>
      <c r="E1" s="241" t="s">
        <v>651</v>
      </c>
      <c r="F1" s="242"/>
      <c r="G1" s="243"/>
      <c r="H1" s="212" t="str">
        <f>'Summary Tables'!I4</f>
        <v>JMP level: Not assessed</v>
      </c>
    </row>
    <row r="2" spans="1:11" s="3" customFormat="1" ht="15" x14ac:dyDescent="0.25">
      <c r="A2" s="77" t="s">
        <v>650</v>
      </c>
      <c r="B2" s="246" t="s">
        <v>7</v>
      </c>
      <c r="C2" s="247"/>
      <c r="D2" s="77" t="s">
        <v>6</v>
      </c>
      <c r="E2" s="16" t="s">
        <v>97</v>
      </c>
      <c r="F2" s="9" t="s">
        <v>98</v>
      </c>
      <c r="G2" s="17" t="s">
        <v>99</v>
      </c>
      <c r="H2" s="42" t="s">
        <v>375</v>
      </c>
      <c r="I2" s="77" t="s">
        <v>224</v>
      </c>
      <c r="J2" s="3" t="s">
        <v>374</v>
      </c>
    </row>
    <row r="3" spans="1:11" ht="101.25" x14ac:dyDescent="0.25">
      <c r="A3" s="78" t="s">
        <v>147</v>
      </c>
      <c r="B3" s="78" t="s">
        <v>43</v>
      </c>
      <c r="C3" s="78" t="s">
        <v>370</v>
      </c>
      <c r="D3" s="78" t="s">
        <v>461</v>
      </c>
      <c r="E3" s="5" t="s">
        <v>313</v>
      </c>
      <c r="F3" s="6" t="s">
        <v>206</v>
      </c>
      <c r="G3" s="7" t="s">
        <v>314</v>
      </c>
      <c r="H3" s="176"/>
      <c r="I3" s="81" t="s">
        <v>482</v>
      </c>
      <c r="J3" s="1"/>
      <c r="K3" s="1"/>
    </row>
    <row r="4" spans="1:11" ht="272.25" x14ac:dyDescent="0.25">
      <c r="A4" s="78" t="s">
        <v>148</v>
      </c>
      <c r="B4" s="78" t="s">
        <v>43</v>
      </c>
      <c r="C4" s="78" t="s">
        <v>368</v>
      </c>
      <c r="D4" s="78" t="s">
        <v>315</v>
      </c>
      <c r="E4" s="5" t="s">
        <v>399</v>
      </c>
      <c r="F4" s="6" t="s">
        <v>316</v>
      </c>
      <c r="G4" s="7" t="s">
        <v>317</v>
      </c>
      <c r="H4" s="176"/>
      <c r="I4" s="81" t="s">
        <v>572</v>
      </c>
      <c r="J4" s="1"/>
      <c r="K4" s="1"/>
    </row>
    <row r="5" spans="1:11" ht="57.75" x14ac:dyDescent="0.25">
      <c r="A5" s="78" t="s">
        <v>149</v>
      </c>
      <c r="B5" s="78" t="s">
        <v>43</v>
      </c>
      <c r="C5" s="78" t="s">
        <v>369</v>
      </c>
      <c r="D5" s="78" t="s">
        <v>717</v>
      </c>
      <c r="E5" s="5" t="s">
        <v>512</v>
      </c>
      <c r="F5" s="6" t="s">
        <v>513</v>
      </c>
      <c r="G5" s="7" t="s">
        <v>576</v>
      </c>
      <c r="H5" s="176"/>
      <c r="I5" s="81" t="s">
        <v>537</v>
      </c>
      <c r="J5" s="1"/>
      <c r="K5" s="1"/>
    </row>
    <row r="6" spans="1:11" ht="57" x14ac:dyDescent="0.25">
      <c r="A6" s="78" t="s">
        <v>150</v>
      </c>
      <c r="B6" s="78" t="s">
        <v>43</v>
      </c>
      <c r="C6" s="78" t="s">
        <v>370</v>
      </c>
      <c r="D6" s="78" t="s">
        <v>716</v>
      </c>
      <c r="E6" s="5" t="s">
        <v>472</v>
      </c>
      <c r="F6" s="6" t="s">
        <v>473</v>
      </c>
      <c r="G6" s="7" t="s">
        <v>574</v>
      </c>
      <c r="H6" s="176"/>
      <c r="I6" s="82" t="s">
        <v>573</v>
      </c>
      <c r="J6" s="1"/>
      <c r="K6" s="1"/>
    </row>
    <row r="7" spans="1:11" ht="57" x14ac:dyDescent="0.25">
      <c r="A7" s="78" t="s">
        <v>151</v>
      </c>
      <c r="B7" s="78" t="s">
        <v>43</v>
      </c>
      <c r="C7" s="78" t="s">
        <v>371</v>
      </c>
      <c r="D7" s="78" t="s">
        <v>718</v>
      </c>
      <c r="E7" s="5" t="s">
        <v>493</v>
      </c>
      <c r="F7" s="6" t="s">
        <v>318</v>
      </c>
      <c r="G7" s="7" t="s">
        <v>575</v>
      </c>
      <c r="H7" s="176"/>
      <c r="I7" s="82"/>
      <c r="J7" s="1"/>
      <c r="K7" s="1"/>
    </row>
    <row r="8" spans="1:11" ht="87.75" customHeight="1" x14ac:dyDescent="0.25">
      <c r="A8" s="78" t="s">
        <v>152</v>
      </c>
      <c r="B8" s="78" t="s">
        <v>43</v>
      </c>
      <c r="C8" s="78" t="s">
        <v>494</v>
      </c>
      <c r="D8" s="78" t="s">
        <v>719</v>
      </c>
      <c r="E8" s="5" t="s">
        <v>400</v>
      </c>
      <c r="F8" s="6" t="s">
        <v>319</v>
      </c>
      <c r="G8" s="7" t="s">
        <v>577</v>
      </c>
      <c r="H8" s="176"/>
      <c r="I8" s="81" t="s">
        <v>579</v>
      </c>
      <c r="J8" s="1"/>
      <c r="K8" s="1"/>
    </row>
    <row r="9" spans="1:11" ht="147" customHeight="1" x14ac:dyDescent="0.25">
      <c r="A9" s="78" t="s">
        <v>153</v>
      </c>
      <c r="B9" s="78" t="s">
        <v>43</v>
      </c>
      <c r="C9" s="78" t="s">
        <v>372</v>
      </c>
      <c r="D9" s="78" t="s">
        <v>580</v>
      </c>
      <c r="E9" s="5" t="s">
        <v>401</v>
      </c>
      <c r="F9" s="6" t="s">
        <v>456</v>
      </c>
      <c r="G9" s="7" t="s">
        <v>578</v>
      </c>
      <c r="H9" s="176"/>
      <c r="I9" s="78" t="s">
        <v>230</v>
      </c>
      <c r="J9" s="1"/>
      <c r="K9" s="1"/>
    </row>
    <row r="10" spans="1:11" ht="28.5" x14ac:dyDescent="0.25">
      <c r="A10" s="150" t="s">
        <v>154</v>
      </c>
      <c r="B10" s="248" t="s">
        <v>589</v>
      </c>
      <c r="C10" s="79" t="s">
        <v>228</v>
      </c>
      <c r="D10" s="79" t="s">
        <v>373</v>
      </c>
      <c r="E10" s="23" t="s">
        <v>229</v>
      </c>
      <c r="F10" s="6" t="s">
        <v>229</v>
      </c>
      <c r="G10" s="7" t="s">
        <v>229</v>
      </c>
      <c r="H10" s="176"/>
      <c r="I10" s="79" t="s">
        <v>225</v>
      </c>
      <c r="J10" s="1"/>
      <c r="K10" s="1"/>
    </row>
    <row r="11" spans="1:11" ht="297" customHeight="1" x14ac:dyDescent="0.25">
      <c r="A11" s="150" t="s">
        <v>154</v>
      </c>
      <c r="B11" s="249"/>
      <c r="C11" s="79" t="s">
        <v>426</v>
      </c>
      <c r="D11" s="79" t="s">
        <v>769</v>
      </c>
      <c r="E11" s="23" t="s">
        <v>239</v>
      </c>
      <c r="F11" s="6" t="s">
        <v>240</v>
      </c>
      <c r="G11" s="7" t="s">
        <v>241</v>
      </c>
      <c r="H11" s="176"/>
      <c r="I11" s="79" t="s">
        <v>503</v>
      </c>
      <c r="J11" s="1"/>
      <c r="K11" s="1"/>
    </row>
    <row r="12" spans="1:11" ht="171" customHeight="1" x14ac:dyDescent="0.25">
      <c r="A12" s="150" t="s">
        <v>637</v>
      </c>
      <c r="B12" s="250" t="s">
        <v>768</v>
      </c>
      <c r="C12" s="79" t="s">
        <v>424</v>
      </c>
      <c r="D12" s="79" t="s">
        <v>681</v>
      </c>
      <c r="E12" s="23" t="s">
        <v>242</v>
      </c>
      <c r="F12" s="6" t="s">
        <v>226</v>
      </c>
      <c r="G12" s="7" t="s">
        <v>243</v>
      </c>
      <c r="H12" s="176"/>
      <c r="I12" s="79" t="s">
        <v>244</v>
      </c>
      <c r="J12" s="1"/>
      <c r="K12" s="1"/>
    </row>
    <row r="13" spans="1:11" ht="273.75" customHeight="1" x14ac:dyDescent="0.25">
      <c r="A13" s="121" t="s">
        <v>638</v>
      </c>
      <c r="B13" s="251"/>
      <c r="C13" s="80" t="s">
        <v>425</v>
      </c>
      <c r="D13" s="79" t="s">
        <v>720</v>
      </c>
      <c r="E13" s="23" t="s">
        <v>536</v>
      </c>
      <c r="F13" s="6" t="s">
        <v>514</v>
      </c>
      <c r="G13" s="7" t="s">
        <v>515</v>
      </c>
      <c r="H13" s="176"/>
      <c r="I13" s="79" t="s">
        <v>231</v>
      </c>
      <c r="J13" s="1"/>
      <c r="K13" s="1"/>
    </row>
    <row r="14" spans="1:11" ht="90" customHeight="1" x14ac:dyDescent="0.25">
      <c r="A14" s="121" t="s">
        <v>596</v>
      </c>
      <c r="B14" s="222" t="s">
        <v>766</v>
      </c>
      <c r="C14" s="79" t="s">
        <v>424</v>
      </c>
      <c r="D14" s="79" t="s">
        <v>771</v>
      </c>
      <c r="E14" s="23" t="s">
        <v>323</v>
      </c>
      <c r="F14" s="6" t="s">
        <v>516</v>
      </c>
      <c r="G14" s="7" t="s">
        <v>227</v>
      </c>
      <c r="H14" s="176"/>
      <c r="I14" s="79" t="s">
        <v>322</v>
      </c>
      <c r="J14" s="1"/>
      <c r="K14" s="1"/>
    </row>
    <row r="15" spans="1:11" ht="85.5" x14ac:dyDescent="0.25">
      <c r="A15" s="121" t="s">
        <v>639</v>
      </c>
      <c r="B15" s="222" t="s">
        <v>593</v>
      </c>
      <c r="C15" s="80" t="s">
        <v>425</v>
      </c>
      <c r="D15" s="79" t="s">
        <v>767</v>
      </c>
      <c r="E15" s="23" t="s">
        <v>495</v>
      </c>
      <c r="F15" s="6" t="s">
        <v>320</v>
      </c>
      <c r="G15" s="7" t="s">
        <v>321</v>
      </c>
      <c r="H15" s="176"/>
      <c r="I15" s="79" t="s">
        <v>322</v>
      </c>
    </row>
    <row r="16" spans="1:11" ht="85.5" x14ac:dyDescent="0.25">
      <c r="A16" s="78" t="s">
        <v>155</v>
      </c>
      <c r="B16" s="78" t="s">
        <v>765</v>
      </c>
      <c r="C16" s="78" t="s">
        <v>496</v>
      </c>
      <c r="D16" s="78" t="s">
        <v>721</v>
      </c>
      <c r="E16" s="5" t="s">
        <v>497</v>
      </c>
      <c r="F16" s="6" t="s">
        <v>210</v>
      </c>
      <c r="G16" s="7" t="s">
        <v>211</v>
      </c>
      <c r="H16" s="176"/>
      <c r="I16" s="81" t="s">
        <v>613</v>
      </c>
      <c r="J16" s="1"/>
      <c r="K16" s="1"/>
    </row>
    <row r="17" spans="1:11" ht="57" x14ac:dyDescent="0.25">
      <c r="A17" s="78" t="s">
        <v>156</v>
      </c>
      <c r="B17" s="78" t="s">
        <v>765</v>
      </c>
      <c r="C17" s="78" t="s">
        <v>453</v>
      </c>
      <c r="D17" s="79" t="s">
        <v>722</v>
      </c>
      <c r="E17" s="5" t="s">
        <v>457</v>
      </c>
      <c r="F17" s="6" t="s">
        <v>245</v>
      </c>
      <c r="G17" s="7" t="s">
        <v>246</v>
      </c>
      <c r="H17" s="176"/>
      <c r="I17" s="81" t="s">
        <v>498</v>
      </c>
      <c r="J17" s="1"/>
      <c r="K17" s="1"/>
    </row>
    <row r="18" spans="1:11" ht="71.25" x14ac:dyDescent="0.25">
      <c r="A18" s="78" t="s">
        <v>695</v>
      </c>
      <c r="B18" s="78" t="s">
        <v>696</v>
      </c>
      <c r="C18" s="78" t="s">
        <v>453</v>
      </c>
      <c r="D18" s="78" t="s">
        <v>770</v>
      </c>
      <c r="E18" s="5" t="s">
        <v>699</v>
      </c>
      <c r="F18" s="6" t="s">
        <v>700</v>
      </c>
      <c r="G18" s="7" t="s">
        <v>698</v>
      </c>
      <c r="H18" s="176"/>
      <c r="I18" s="81" t="s">
        <v>697</v>
      </c>
      <c r="J18" s="1"/>
      <c r="K18" s="1"/>
    </row>
    <row r="19" spans="1:11" ht="20.25" x14ac:dyDescent="0.25">
      <c r="G19" s="16" t="s">
        <v>212</v>
      </c>
      <c r="H19" s="199">
        <f>SUM(H3:H18)</f>
        <v>0</v>
      </c>
      <c r="I19" s="8"/>
      <c r="J19" s="1"/>
      <c r="K19" s="1"/>
    </row>
    <row r="20" spans="1:11" ht="30" x14ac:dyDescent="0.25">
      <c r="G20" s="16" t="s">
        <v>216</v>
      </c>
      <c r="H20" s="199">
        <f>COUNT(H3:H18)</f>
        <v>0</v>
      </c>
      <c r="I20" s="8"/>
      <c r="J20" s="1"/>
      <c r="K20" s="1"/>
    </row>
    <row r="21" spans="1:11" ht="20.25" x14ac:dyDescent="0.25">
      <c r="G21" s="16" t="s">
        <v>222</v>
      </c>
      <c r="H21" s="198" t="str">
        <f>IF(H20&gt;0,H19/(H20*2)*100,"")</f>
        <v/>
      </c>
      <c r="J21" s="1"/>
      <c r="K21" s="1"/>
    </row>
    <row r="22" spans="1:11" hidden="1" x14ac:dyDescent="0.25">
      <c r="I22" s="8"/>
    </row>
    <row r="97" x14ac:dyDescent="0.25"/>
    <row r="98" x14ac:dyDescent="0.25"/>
    <row r="107" x14ac:dyDescent="0.25"/>
    <row r="108" x14ac:dyDescent="0.25"/>
  </sheetData>
  <sortState xmlns:xlrd2="http://schemas.microsoft.com/office/spreadsheetml/2017/richdata2" ref="A17:I18">
    <sortCondition ref="A17:A18"/>
  </sortState>
  <mergeCells count="5">
    <mergeCell ref="E1:G1"/>
    <mergeCell ref="B2:C2"/>
    <mergeCell ref="B10:B11"/>
    <mergeCell ref="B12:B13"/>
    <mergeCell ref="A1:C1"/>
  </mergeCells>
  <conditionalFormatting sqref="H3:H18">
    <cfRule type="containsBlanks" dxfId="61" priority="17">
      <formula>LEN(TRIM(H3))=0</formula>
    </cfRule>
    <cfRule type="cellIs" dxfId="60" priority="18" operator="equal">
      <formula>0</formula>
    </cfRule>
    <cfRule type="cellIs" dxfId="59" priority="19" operator="equal">
      <formula>1</formula>
    </cfRule>
    <cfRule type="cellIs" dxfId="58" priority="20" operator="equal">
      <formula>2</formula>
    </cfRule>
  </conditionalFormatting>
  <conditionalFormatting sqref="H21">
    <cfRule type="colorScale" priority="11">
      <colorScale>
        <cfvo type="num" val="0"/>
        <cfvo type="num" val="50"/>
        <cfvo type="num" val="100"/>
        <color rgb="FFF8696B"/>
        <color rgb="FFFFEB84"/>
        <color rgb="FF63BE7B"/>
      </colorScale>
    </cfRule>
    <cfRule type="containsBlanks" dxfId="57" priority="12">
      <formula>LEN(TRIM(H21))=0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56" priority="2" operator="containsText" text="Not assessed">
      <formula>NOT(ISERROR(SEARCH("Not assessed",H1)))</formula>
    </cfRule>
    <cfRule type="containsText" dxfId="55" priority="3" operator="containsText" text="None">
      <formula>NOT(ISERROR(SEARCH("None",H1)))</formula>
    </cfRule>
    <cfRule type="containsText" dxfId="54" priority="4" operator="containsText" text="Limited">
      <formula>NOT(ISERROR(SEARCH("Limited",H1)))</formula>
    </cfRule>
  </conditionalFormatting>
  <conditionalFormatting sqref="H1">
    <cfRule type="containsText" dxfId="53" priority="1" operator="containsText" text="Basic">
      <formula>NOT(ISERROR(SEARCH("Basic",H1)))</formula>
    </cfRule>
  </conditionalFormatting>
  <dataValidations count="2">
    <dataValidation allowBlank="1" showInputMessage="1" showErrorMessage="1" errorTitle="You must enter either 3, 2 or 1." error="3 (+++): meets the standard._x000a_2 (++): partially meets the standard._x000a_1 (+): does not meet the standard." sqref="J16:K21 I9:I15 J3:K14" xr:uid="{00000000-0002-0000-0200-000000000000}"/>
    <dataValidation type="whole" allowBlank="1" showInputMessage="1" showErrorMessage="1" error="Value must be 2, 1 or 0" sqref="H3:H18" xr:uid="{EBEF4E39-8517-4B68-99B6-08F945C06724}">
      <formula1>0</formula1>
      <formula2>2</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W138"/>
  <sheetViews>
    <sheetView zoomScale="115" zoomScaleNormal="115" zoomScalePageLayoutView="192" workbookViewId="0">
      <pane ySplit="2" topLeftCell="A14" activePane="bottomLeft" state="frozen"/>
      <selection activeCell="E6" sqref="E6"/>
      <selection pane="bottomLeft" activeCell="D14" sqref="D14"/>
    </sheetView>
  </sheetViews>
  <sheetFormatPr defaultColWidth="0" defaultRowHeight="14.25" zeroHeight="1" x14ac:dyDescent="0.25"/>
  <cols>
    <col min="1" max="1" width="16.7109375" style="4" customWidth="1"/>
    <col min="2" max="2" width="19.140625" style="4" customWidth="1"/>
    <col min="3" max="3" width="17.85546875" style="4" customWidth="1"/>
    <col min="4" max="4" width="80" style="4" customWidth="1"/>
    <col min="5" max="5" width="29" style="4" customWidth="1"/>
    <col min="6" max="6" width="25.85546875" style="4" customWidth="1"/>
    <col min="7" max="7" width="33.28515625" style="4" customWidth="1"/>
    <col min="8" max="8" width="16" style="4" customWidth="1"/>
    <col min="9" max="9" width="116.7109375" style="4" customWidth="1"/>
    <col min="10" max="10" width="36.28515625" style="4" customWidth="1"/>
    <col min="11" max="23" width="0" style="4" hidden="1" customWidth="1"/>
    <col min="24" max="16384" width="8.85546875" style="4" hidden="1"/>
  </cols>
  <sheetData>
    <row r="1" spans="1:12" ht="45.6" customHeight="1" x14ac:dyDescent="0.25">
      <c r="A1" s="240">
        <f>'Summary Tables'!E11</f>
        <v>0</v>
      </c>
      <c r="B1" s="240"/>
      <c r="C1" s="240"/>
      <c r="D1" s="213">
        <f>'Summary Tables'!E5/'Summary Tables'!D5</f>
        <v>0</v>
      </c>
      <c r="E1" s="241" t="s">
        <v>651</v>
      </c>
      <c r="F1" s="242"/>
      <c r="G1" s="243"/>
      <c r="H1" s="212" t="str">
        <f>'Summary Tables'!I5</f>
        <v>JMP level: Not assessed</v>
      </c>
    </row>
    <row r="2" spans="1:12" s="3" customFormat="1" ht="15" x14ac:dyDescent="0.25">
      <c r="A2" s="26" t="s">
        <v>650</v>
      </c>
      <c r="B2" s="252" t="s">
        <v>7</v>
      </c>
      <c r="C2" s="253"/>
      <c r="D2" s="26" t="s">
        <v>6</v>
      </c>
      <c r="E2" s="16" t="s">
        <v>97</v>
      </c>
      <c r="F2" s="9" t="s">
        <v>98</v>
      </c>
      <c r="G2" s="17" t="s">
        <v>99</v>
      </c>
      <c r="H2" s="41" t="s">
        <v>375</v>
      </c>
      <c r="I2" s="26" t="s">
        <v>224</v>
      </c>
      <c r="J2" s="3" t="s">
        <v>376</v>
      </c>
    </row>
    <row r="3" spans="1:12" s="3" customFormat="1" ht="33.75" customHeight="1" x14ac:dyDescent="0.25">
      <c r="A3" s="254" t="s">
        <v>378</v>
      </c>
      <c r="B3" s="255"/>
      <c r="C3" s="255"/>
      <c r="D3" s="255"/>
      <c r="E3" s="255"/>
      <c r="F3" s="255"/>
      <c r="G3" s="256"/>
      <c r="H3" s="1"/>
    </row>
    <row r="4" spans="1:12" ht="142.5" x14ac:dyDescent="0.25">
      <c r="A4" s="27" t="s">
        <v>113</v>
      </c>
      <c r="B4" s="27" t="s">
        <v>19</v>
      </c>
      <c r="C4" s="27" t="s">
        <v>286</v>
      </c>
      <c r="D4" s="27" t="s">
        <v>723</v>
      </c>
      <c r="E4" s="5" t="s">
        <v>324</v>
      </c>
      <c r="F4" s="10" t="s">
        <v>72</v>
      </c>
      <c r="G4" s="7" t="s">
        <v>15</v>
      </c>
      <c r="H4" s="176"/>
      <c r="I4" s="43" t="s">
        <v>499</v>
      </c>
      <c r="J4" s="2"/>
      <c r="K4" s="1"/>
      <c r="L4" s="1"/>
    </row>
    <row r="5" spans="1:12" ht="99.75" x14ac:dyDescent="0.25">
      <c r="A5" s="27" t="s">
        <v>114</v>
      </c>
      <c r="B5" s="27" t="s">
        <v>19</v>
      </c>
      <c r="C5" s="27" t="s">
        <v>380</v>
      </c>
      <c r="D5" s="27" t="s">
        <v>377</v>
      </c>
      <c r="E5" s="5" t="s">
        <v>325</v>
      </c>
      <c r="F5" s="10" t="s">
        <v>73</v>
      </c>
      <c r="G5" s="7" t="s">
        <v>398</v>
      </c>
      <c r="H5" s="176"/>
      <c r="I5" s="31" t="s">
        <v>685</v>
      </c>
      <c r="J5" s="2"/>
      <c r="K5" s="1"/>
      <c r="L5" s="1"/>
    </row>
    <row r="6" spans="1:12" ht="42.75" x14ac:dyDescent="0.25">
      <c r="A6" s="27" t="s">
        <v>115</v>
      </c>
      <c r="B6" s="27" t="s">
        <v>19</v>
      </c>
      <c r="C6" s="27" t="s">
        <v>286</v>
      </c>
      <c r="D6" s="27" t="s">
        <v>605</v>
      </c>
      <c r="E6" s="5" t="s">
        <v>606</v>
      </c>
      <c r="F6" s="10" t="s">
        <v>607</v>
      </c>
      <c r="G6" s="7" t="s">
        <v>608</v>
      </c>
      <c r="H6" s="176"/>
      <c r="I6" s="44"/>
      <c r="J6" s="2"/>
      <c r="K6" s="1"/>
      <c r="L6" s="1"/>
    </row>
    <row r="7" spans="1:12" ht="57" x14ac:dyDescent="0.25">
      <c r="A7" s="27" t="s">
        <v>116</v>
      </c>
      <c r="B7" s="27" t="s">
        <v>23</v>
      </c>
      <c r="C7" s="27" t="s">
        <v>382</v>
      </c>
      <c r="D7" s="27" t="s">
        <v>724</v>
      </c>
      <c r="E7" s="5" t="s">
        <v>384</v>
      </c>
      <c r="F7" s="10" t="s">
        <v>18</v>
      </c>
      <c r="G7" s="7" t="s">
        <v>298</v>
      </c>
      <c r="H7" s="176"/>
      <c r="I7" s="43" t="s">
        <v>541</v>
      </c>
      <c r="J7" s="2"/>
      <c r="K7" s="1"/>
      <c r="L7" s="1"/>
    </row>
    <row r="8" spans="1:12" ht="71.25" x14ac:dyDescent="0.25">
      <c r="A8" s="27" t="s">
        <v>117</v>
      </c>
      <c r="B8" s="27" t="s">
        <v>110</v>
      </c>
      <c r="C8" s="27"/>
      <c r="D8" s="31" t="s">
        <v>725</v>
      </c>
      <c r="E8" s="5" t="s">
        <v>702</v>
      </c>
      <c r="F8" s="10" t="s">
        <v>703</v>
      </c>
      <c r="G8" s="7" t="s">
        <v>701</v>
      </c>
      <c r="H8" s="176"/>
      <c r="I8" s="31" t="s">
        <v>726</v>
      </c>
      <c r="J8" s="2"/>
      <c r="K8" s="1"/>
      <c r="L8" s="1"/>
    </row>
    <row r="9" spans="1:12" ht="71.25" x14ac:dyDescent="0.25">
      <c r="A9" s="27" t="s">
        <v>118</v>
      </c>
      <c r="B9" s="27" t="s">
        <v>110</v>
      </c>
      <c r="C9" s="27" t="s">
        <v>383</v>
      </c>
      <c r="D9" s="31" t="s">
        <v>727</v>
      </c>
      <c r="E9" s="5" t="s">
        <v>209</v>
      </c>
      <c r="F9" s="10" t="s">
        <v>474</v>
      </c>
      <c r="G9" s="7" t="s">
        <v>208</v>
      </c>
      <c r="H9" s="176"/>
      <c r="I9" s="31" t="s">
        <v>609</v>
      </c>
      <c r="J9" s="2"/>
      <c r="K9" s="1"/>
      <c r="L9" s="1"/>
    </row>
    <row r="10" spans="1:12" ht="71.25" x14ac:dyDescent="0.25">
      <c r="A10" s="27" t="s">
        <v>119</v>
      </c>
      <c r="B10" s="27" t="s">
        <v>110</v>
      </c>
      <c r="C10" s="27" t="s">
        <v>379</v>
      </c>
      <c r="D10" s="27" t="s">
        <v>728</v>
      </c>
      <c r="E10" s="5" t="s">
        <v>326</v>
      </c>
      <c r="F10" s="10" t="s">
        <v>247</v>
      </c>
      <c r="G10" s="7" t="s">
        <v>109</v>
      </c>
      <c r="H10" s="176"/>
      <c r="I10" s="31" t="s">
        <v>542</v>
      </c>
      <c r="J10" s="2"/>
      <c r="K10" s="1"/>
      <c r="L10" s="1"/>
    </row>
    <row r="11" spans="1:12" ht="71.25" x14ac:dyDescent="0.25">
      <c r="A11" s="27" t="s">
        <v>120</v>
      </c>
      <c r="B11" s="27" t="s">
        <v>21</v>
      </c>
      <c r="C11" s="27"/>
      <c r="D11" s="27" t="s">
        <v>729</v>
      </c>
      <c r="E11" s="5" t="s">
        <v>385</v>
      </c>
      <c r="F11" s="34" t="s">
        <v>299</v>
      </c>
      <c r="G11" s="35" t="s">
        <v>397</v>
      </c>
      <c r="H11" s="176"/>
      <c r="I11" s="27" t="s">
        <v>260</v>
      </c>
      <c r="J11" s="2"/>
      <c r="K11" s="1"/>
      <c r="L11" s="1"/>
    </row>
    <row r="12" spans="1:12" ht="85.5" x14ac:dyDescent="0.25">
      <c r="A12" s="27" t="s">
        <v>121</v>
      </c>
      <c r="B12" s="27" t="s">
        <v>21</v>
      </c>
      <c r="C12" s="27"/>
      <c r="D12" s="27" t="s">
        <v>327</v>
      </c>
      <c r="E12" s="5" t="s">
        <v>538</v>
      </c>
      <c r="F12" s="10" t="s">
        <v>540</v>
      </c>
      <c r="G12" s="7" t="s">
        <v>539</v>
      </c>
      <c r="H12" s="176"/>
      <c r="I12" s="27" t="s">
        <v>259</v>
      </c>
      <c r="K12" s="1"/>
      <c r="L12" s="1"/>
    </row>
    <row r="13" spans="1:12" ht="313.5" x14ac:dyDescent="0.25">
      <c r="A13" s="27" t="s">
        <v>122</v>
      </c>
      <c r="B13" s="27" t="s">
        <v>20</v>
      </c>
      <c r="C13" s="27" t="s">
        <v>527</v>
      </c>
      <c r="D13" s="27" t="s">
        <v>730</v>
      </c>
      <c r="E13" s="5" t="s">
        <v>518</v>
      </c>
      <c r="F13" s="10" t="s">
        <v>684</v>
      </c>
      <c r="G13" s="7" t="s">
        <v>396</v>
      </c>
      <c r="H13" s="176"/>
      <c r="I13" s="43" t="s">
        <v>523</v>
      </c>
      <c r="J13" s="2"/>
      <c r="K13" s="1"/>
      <c r="L13" s="1"/>
    </row>
    <row r="14" spans="1:12" ht="42.75" x14ac:dyDescent="0.25">
      <c r="A14" s="27" t="s">
        <v>123</v>
      </c>
      <c r="B14" s="27" t="s">
        <v>9</v>
      </c>
      <c r="C14" s="27" t="s">
        <v>527</v>
      </c>
      <c r="D14" s="27" t="s">
        <v>529</v>
      </c>
      <c r="E14" s="5" t="s">
        <v>386</v>
      </c>
      <c r="F14" s="10" t="s">
        <v>358</v>
      </c>
      <c r="G14" s="7" t="s">
        <v>328</v>
      </c>
      <c r="H14" s="176"/>
      <c r="I14" s="44"/>
      <c r="J14" s="2"/>
      <c r="K14" s="1"/>
      <c r="L14" s="1"/>
    </row>
    <row r="15" spans="1:12" ht="71.25" x14ac:dyDescent="0.25">
      <c r="A15" s="27" t="s">
        <v>124</v>
      </c>
      <c r="B15" s="87" t="s">
        <v>20</v>
      </c>
      <c r="C15" s="27" t="s">
        <v>655</v>
      </c>
      <c r="D15" s="27" t="s">
        <v>528</v>
      </c>
      <c r="E15" s="23" t="s">
        <v>519</v>
      </c>
      <c r="F15" s="34" t="s">
        <v>520</v>
      </c>
      <c r="G15" s="35" t="s">
        <v>521</v>
      </c>
      <c r="H15" s="176"/>
      <c r="I15" s="43" t="s">
        <v>522</v>
      </c>
      <c r="J15" s="32"/>
      <c r="K15" s="1"/>
      <c r="L15" s="1"/>
    </row>
    <row r="16" spans="1:12" ht="74.25" customHeight="1" x14ac:dyDescent="0.25">
      <c r="A16" s="27" t="s">
        <v>125</v>
      </c>
      <c r="B16" s="27" t="s">
        <v>22</v>
      </c>
      <c r="C16" s="27"/>
      <c r="D16" s="27" t="s">
        <v>760</v>
      </c>
      <c r="E16" s="5" t="s">
        <v>74</v>
      </c>
      <c r="F16" s="10" t="s">
        <v>16</v>
      </c>
      <c r="G16" s="7" t="s">
        <v>17</v>
      </c>
      <c r="H16" s="176"/>
      <c r="I16" s="43" t="s">
        <v>105</v>
      </c>
      <c r="J16" s="2"/>
      <c r="K16" s="1"/>
      <c r="L16" s="1"/>
    </row>
    <row r="17" spans="1:21" ht="85.5" x14ac:dyDescent="0.25">
      <c r="A17" s="27" t="s">
        <v>126</v>
      </c>
      <c r="B17" s="27" t="s">
        <v>22</v>
      </c>
      <c r="C17" s="27" t="s">
        <v>295</v>
      </c>
      <c r="D17" s="27" t="s">
        <v>731</v>
      </c>
      <c r="E17" s="5" t="s">
        <v>387</v>
      </c>
      <c r="F17" s="10" t="s">
        <v>262</v>
      </c>
      <c r="G17" s="7" t="s">
        <v>261</v>
      </c>
      <c r="H17" s="176"/>
      <c r="I17" s="27" t="s">
        <v>329</v>
      </c>
      <c r="K17" s="1"/>
      <c r="L17" s="1"/>
    </row>
    <row r="18" spans="1:21" ht="42.75" x14ac:dyDescent="0.25">
      <c r="A18" s="27" t="s">
        <v>127</v>
      </c>
      <c r="B18" s="27" t="s">
        <v>22</v>
      </c>
      <c r="C18" s="27" t="s">
        <v>381</v>
      </c>
      <c r="D18" s="27" t="s">
        <v>530</v>
      </c>
      <c r="E18" s="5" t="s">
        <v>75</v>
      </c>
      <c r="F18" s="10" t="s">
        <v>76</v>
      </c>
      <c r="G18" s="7" t="s">
        <v>394</v>
      </c>
      <c r="H18" s="176"/>
      <c r="I18" s="31" t="s">
        <v>205</v>
      </c>
      <c r="J18" s="2"/>
      <c r="K18" s="1"/>
      <c r="L18" s="1"/>
    </row>
    <row r="19" spans="1:21" ht="42.75" x14ac:dyDescent="0.25">
      <c r="A19" s="27" t="s">
        <v>128</v>
      </c>
      <c r="B19" s="27" t="s">
        <v>44</v>
      </c>
      <c r="C19" s="27" t="s">
        <v>296</v>
      </c>
      <c r="D19" s="27" t="s">
        <v>732</v>
      </c>
      <c r="E19" s="5" t="s">
        <v>330</v>
      </c>
      <c r="F19" s="10" t="s">
        <v>489</v>
      </c>
      <c r="G19" s="7" t="s">
        <v>395</v>
      </c>
      <c r="H19" s="176"/>
      <c r="I19" s="27" t="s">
        <v>107</v>
      </c>
      <c r="K19" s="1"/>
      <c r="L19" s="1"/>
    </row>
    <row r="20" spans="1:21" ht="128.25" x14ac:dyDescent="0.25">
      <c r="A20" s="27" t="s">
        <v>129</v>
      </c>
      <c r="B20" s="27" t="s">
        <v>77</v>
      </c>
      <c r="C20" s="27" t="s">
        <v>297</v>
      </c>
      <c r="D20" s="27" t="s">
        <v>733</v>
      </c>
      <c r="E20" s="5" t="s">
        <v>106</v>
      </c>
      <c r="F20" s="10" t="s">
        <v>391</v>
      </c>
      <c r="G20" s="7" t="s">
        <v>393</v>
      </c>
      <c r="H20" s="176"/>
      <c r="I20" s="31" t="s">
        <v>248</v>
      </c>
      <c r="K20" s="1"/>
      <c r="L20" s="1"/>
    </row>
    <row r="21" spans="1:21" ht="57" x14ac:dyDescent="0.25">
      <c r="A21" s="27" t="s">
        <v>130</v>
      </c>
      <c r="B21" s="27" t="s">
        <v>23</v>
      </c>
      <c r="C21" s="27"/>
      <c r="D21" s="27" t="s">
        <v>734</v>
      </c>
      <c r="E21" s="5" t="s">
        <v>389</v>
      </c>
      <c r="F21" s="10" t="s">
        <v>390</v>
      </c>
      <c r="G21" s="7" t="s">
        <v>392</v>
      </c>
      <c r="H21" s="176"/>
      <c r="I21" s="43" t="s">
        <v>475</v>
      </c>
      <c r="J21" s="2"/>
      <c r="K21" s="1"/>
      <c r="L21" s="1"/>
    </row>
    <row r="22" spans="1:21" ht="42.75" x14ac:dyDescent="0.25">
      <c r="A22" s="27" t="s">
        <v>131</v>
      </c>
      <c r="B22" s="27" t="s">
        <v>23</v>
      </c>
      <c r="C22" s="27"/>
      <c r="D22" s="27" t="s">
        <v>735</v>
      </c>
      <c r="E22" s="5" t="s">
        <v>111</v>
      </c>
      <c r="F22" s="6" t="s">
        <v>331</v>
      </c>
      <c r="G22" s="7" t="s">
        <v>112</v>
      </c>
      <c r="H22" s="176"/>
      <c r="I22" s="43" t="s">
        <v>108</v>
      </c>
      <c r="J22" s="2"/>
      <c r="K22" s="1"/>
      <c r="L22" s="1"/>
    </row>
    <row r="23" spans="1:21" ht="99.75" x14ac:dyDescent="0.25">
      <c r="A23" s="27" t="s">
        <v>692</v>
      </c>
      <c r="B23" s="27" t="s">
        <v>38</v>
      </c>
      <c r="C23" s="27"/>
      <c r="D23" s="27" t="s">
        <v>332</v>
      </c>
      <c r="E23" s="5" t="s">
        <v>388</v>
      </c>
      <c r="F23" s="10" t="s">
        <v>207</v>
      </c>
      <c r="G23" s="7" t="s">
        <v>208</v>
      </c>
      <c r="H23" s="176"/>
      <c r="I23" s="43" t="s">
        <v>333</v>
      </c>
      <c r="J23" s="2"/>
      <c r="K23" s="1"/>
      <c r="L23" s="1"/>
    </row>
    <row r="24" spans="1:21" ht="20.25" x14ac:dyDescent="0.25">
      <c r="A24" s="2"/>
      <c r="B24" s="2"/>
      <c r="C24" s="2"/>
      <c r="D24" s="2"/>
      <c r="E24" s="2"/>
      <c r="F24" s="2"/>
      <c r="G24" s="45" t="s">
        <v>212</v>
      </c>
      <c r="H24" s="200">
        <f>SUM(H4:H23)</f>
        <v>0</v>
      </c>
      <c r="J24" s="2"/>
      <c r="K24" s="1"/>
      <c r="L24" s="1"/>
    </row>
    <row r="25" spans="1:21" ht="30" x14ac:dyDescent="0.25">
      <c r="A25" s="2"/>
      <c r="B25" s="2"/>
      <c r="C25" s="2"/>
      <c r="D25" s="2"/>
      <c r="E25" s="2"/>
      <c r="F25" s="2"/>
      <c r="G25" s="45" t="s">
        <v>217</v>
      </c>
      <c r="H25" s="200">
        <f>COUNT(H4:H23)</f>
        <v>0</v>
      </c>
      <c r="I25" s="8"/>
      <c r="J25" s="2"/>
      <c r="K25" s="1"/>
      <c r="L25" s="1"/>
    </row>
    <row r="26" spans="1:21" ht="20.25" x14ac:dyDescent="0.25">
      <c r="A26" s="2"/>
      <c r="B26" s="2"/>
      <c r="C26" s="2"/>
      <c r="D26" s="2"/>
      <c r="E26" s="2"/>
      <c r="F26" s="2"/>
      <c r="G26" s="45" t="s">
        <v>213</v>
      </c>
      <c r="H26" s="198" t="str">
        <f>IF(H25&gt;0,H24/(H25*2)*100,"")</f>
        <v/>
      </c>
      <c r="J26" s="2"/>
      <c r="K26" s="1"/>
      <c r="L26" s="1"/>
    </row>
    <row r="27" spans="1:21" ht="15" hidden="1" x14ac:dyDescent="0.2">
      <c r="A27" s="2"/>
      <c r="B27" s="2"/>
      <c r="C27" s="28"/>
      <c r="D27" s="29"/>
      <c r="E27" s="2"/>
      <c r="F27" s="2"/>
      <c r="G27" s="2"/>
      <c r="H27" s="2"/>
      <c r="I27" s="8"/>
      <c r="J27" s="2"/>
      <c r="K27" s="1"/>
      <c r="L27" s="1"/>
      <c r="U27" s="4" t="s">
        <v>12</v>
      </c>
    </row>
    <row r="28" spans="1:21" ht="15" hidden="1" x14ac:dyDescent="0.25">
      <c r="A28" s="2"/>
      <c r="B28" s="2"/>
      <c r="C28" s="2"/>
      <c r="D28" s="2"/>
      <c r="E28" s="2"/>
      <c r="F28" s="2"/>
      <c r="G28" s="2"/>
      <c r="H28" s="2"/>
      <c r="I28" s="8"/>
      <c r="J28" s="2"/>
      <c r="K28" s="1"/>
      <c r="L28" s="1"/>
    </row>
    <row r="29" spans="1:21" ht="15" hidden="1" x14ac:dyDescent="0.25">
      <c r="A29" s="2"/>
      <c r="B29" s="2"/>
      <c r="C29" s="2"/>
      <c r="D29" s="2"/>
      <c r="E29" s="2"/>
      <c r="F29" s="2"/>
      <c r="G29" s="2"/>
      <c r="H29" s="2"/>
      <c r="I29" s="8"/>
      <c r="J29" s="2"/>
      <c r="K29" s="1"/>
      <c r="L29" s="1"/>
    </row>
    <row r="30" spans="1:21" ht="15" hidden="1" x14ac:dyDescent="0.25">
      <c r="A30" s="2"/>
      <c r="B30" s="2"/>
      <c r="C30" s="2"/>
      <c r="D30" s="2"/>
      <c r="E30" s="2"/>
      <c r="F30" s="2"/>
      <c r="G30" s="2"/>
      <c r="H30" s="2"/>
      <c r="J30" s="2"/>
      <c r="K30" s="1"/>
      <c r="L30" s="1"/>
    </row>
    <row r="31" spans="1:21" ht="15" hidden="1" x14ac:dyDescent="0.25">
      <c r="A31" s="2"/>
      <c r="B31" s="2"/>
      <c r="C31" s="28"/>
      <c r="D31" s="28"/>
      <c r="E31" s="2"/>
      <c r="F31" s="2"/>
      <c r="G31" s="2"/>
      <c r="H31" s="2"/>
      <c r="J31" s="2"/>
      <c r="K31" s="1"/>
      <c r="L31" s="1"/>
    </row>
    <row r="32" spans="1:21" ht="15" hidden="1" x14ac:dyDescent="0.2">
      <c r="A32" s="2"/>
      <c r="B32" s="2"/>
      <c r="C32" s="28"/>
      <c r="D32" s="29"/>
      <c r="E32" s="2"/>
      <c r="F32" s="2"/>
      <c r="G32" s="2"/>
      <c r="H32" s="2"/>
      <c r="J32" s="2"/>
      <c r="K32" s="1"/>
      <c r="L32" s="1"/>
    </row>
    <row r="33" spans="1:12" ht="15" hidden="1" x14ac:dyDescent="0.25">
      <c r="A33" s="2"/>
      <c r="B33" s="1"/>
      <c r="C33" s="2"/>
      <c r="D33" s="8"/>
      <c r="E33" s="2"/>
      <c r="F33" s="2"/>
      <c r="G33" s="2"/>
      <c r="H33" s="2"/>
      <c r="J33" s="2"/>
      <c r="K33" s="1"/>
      <c r="L33" s="1"/>
    </row>
    <row r="34" spans="1:12" ht="15" hidden="1" x14ac:dyDescent="0.25">
      <c r="A34" s="2"/>
      <c r="B34" s="2"/>
      <c r="C34" s="2"/>
      <c r="D34" s="2"/>
      <c r="E34" s="2"/>
      <c r="F34" s="2"/>
      <c r="G34" s="2"/>
      <c r="H34" s="2"/>
      <c r="J34" s="2"/>
      <c r="K34" s="1"/>
      <c r="L34" s="1"/>
    </row>
    <row r="35" spans="1:12" ht="15" hidden="1" x14ac:dyDescent="0.25">
      <c r="A35" s="2"/>
      <c r="B35" s="2"/>
      <c r="C35" s="2"/>
      <c r="D35" s="2"/>
      <c r="E35" s="2"/>
      <c r="F35" s="2"/>
      <c r="G35" s="2"/>
      <c r="H35" s="2"/>
      <c r="J35" s="2"/>
      <c r="K35" s="1"/>
      <c r="L35" s="1"/>
    </row>
    <row r="36" spans="1:12" hidden="1" x14ac:dyDescent="0.25">
      <c r="C36" s="8"/>
      <c r="D36" s="8"/>
    </row>
    <row r="37" spans="1:12" hidden="1" x14ac:dyDescent="0.25">
      <c r="I37" s="8"/>
    </row>
    <row r="129" x14ac:dyDescent="0.25"/>
    <row r="130" x14ac:dyDescent="0.25"/>
    <row r="134" x14ac:dyDescent="0.25"/>
    <row r="135" x14ac:dyDescent="0.25"/>
    <row r="136" x14ac:dyDescent="0.25"/>
    <row r="137" x14ac:dyDescent="0.25"/>
    <row r="138" x14ac:dyDescent="0.25"/>
  </sheetData>
  <sortState xmlns:xlrd2="http://schemas.microsoft.com/office/spreadsheetml/2017/richdata2" ref="A7:W9">
    <sortCondition ref="A7:A9"/>
  </sortState>
  <mergeCells count="4">
    <mergeCell ref="B2:C2"/>
    <mergeCell ref="A3:G3"/>
    <mergeCell ref="A1:C1"/>
    <mergeCell ref="E1:G1"/>
  </mergeCells>
  <phoneticPr fontId="24" type="noConversion"/>
  <conditionalFormatting sqref="H4:H23">
    <cfRule type="containsBlanks" dxfId="52" priority="16">
      <formula>LEN(TRIM(H4))=0</formula>
    </cfRule>
    <cfRule type="cellIs" dxfId="51" priority="17" operator="equal">
      <formula>0</formula>
    </cfRule>
    <cfRule type="cellIs" dxfId="50" priority="18" operator="equal">
      <formula>1</formula>
    </cfRule>
    <cfRule type="cellIs" dxfId="49" priority="19" operator="equal">
      <formula>2</formula>
    </cfRule>
  </conditionalFormatting>
  <conditionalFormatting sqref="H26">
    <cfRule type="colorScale" priority="11">
      <colorScale>
        <cfvo type="num" val="0"/>
        <cfvo type="num" val="50"/>
        <cfvo type="num" val="100"/>
        <color rgb="FFF8696B"/>
        <color rgb="FFFFEB84"/>
        <color rgb="FF63BE7B"/>
      </colorScale>
    </cfRule>
    <cfRule type="containsBlanks" dxfId="48" priority="12">
      <formula>LEN(TRIM(H26))=0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47" priority="2" operator="containsText" text="Not assessed">
      <formula>NOT(ISERROR(SEARCH("Not assessed",H1)))</formula>
    </cfRule>
    <cfRule type="containsText" dxfId="46" priority="3" operator="containsText" text="None">
      <formula>NOT(ISERROR(SEARCH("None",H1)))</formula>
    </cfRule>
    <cfRule type="containsText" dxfId="45" priority="4" operator="containsText" text="Limited">
      <formula>NOT(ISERROR(SEARCH("Limited",H1)))</formula>
    </cfRule>
  </conditionalFormatting>
  <conditionalFormatting sqref="H1">
    <cfRule type="containsText" dxfId="44" priority="1" operator="containsText" text="Basic">
      <formula>NOT(ISERROR(SEARCH("Basic",H1)))</formula>
    </cfRule>
  </conditionalFormatting>
  <dataValidations count="2">
    <dataValidation allowBlank="1" showInputMessage="1" showErrorMessage="1" errorTitle="You must enter either 3, 2 or 1." error="3 (+++): meets the standard._x000a_2 (++): partially meets the standard._x000a_1 (+): does not meet the standard." sqref="J18:L18 K12:L12 I17:I19 K17:L21 J21 J22:L35 I11:I12 J4:L11 J13:L16" xr:uid="{00000000-0002-0000-0300-000000000000}"/>
    <dataValidation type="whole" allowBlank="1" showInputMessage="1" showErrorMessage="1" error="Value must be 2, 1 or 0" sqref="H4:H23" xr:uid="{4823F326-D12E-4CC2-B434-769EF00AEBE3}">
      <formula1>0</formula1>
      <formula2>2</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0E04-1F0E-4A75-BDC4-69CD82C82804}">
  <sheetPr codeName="Sheet9">
    <tabColor rgb="FF9966FF"/>
  </sheetPr>
  <dimension ref="A1:W47"/>
  <sheetViews>
    <sheetView zoomScaleNormal="100" zoomScalePageLayoutView="183" workbookViewId="0">
      <pane ySplit="2" topLeftCell="A3" activePane="bottomLeft" state="frozen"/>
      <selection pane="bottomLeft" activeCell="B4" sqref="B4"/>
    </sheetView>
  </sheetViews>
  <sheetFormatPr defaultColWidth="0" defaultRowHeight="15" zeroHeight="1" x14ac:dyDescent="0.25"/>
  <cols>
    <col min="1" max="1" width="14.42578125" style="3" customWidth="1"/>
    <col min="2" max="2" width="16.85546875" style="4" customWidth="1"/>
    <col min="3" max="3" width="17.28515625" style="4" customWidth="1"/>
    <col min="4" max="4" width="84.140625" style="4" customWidth="1"/>
    <col min="5" max="5" width="29" style="4" customWidth="1"/>
    <col min="6" max="6" width="25.85546875" style="4" customWidth="1"/>
    <col min="7" max="7" width="33.28515625" style="4" customWidth="1"/>
    <col min="8" max="8" width="15.5703125" style="4" bestFit="1" customWidth="1"/>
    <col min="9" max="9" width="116.28515625" style="4" customWidth="1"/>
    <col min="10" max="10" width="30.7109375" style="4" customWidth="1"/>
    <col min="11" max="23" width="0" style="4" hidden="1" customWidth="1"/>
    <col min="24" max="16384" width="8.85546875" style="4" hidden="1"/>
  </cols>
  <sheetData>
    <row r="1" spans="1:13" ht="45.6" customHeight="1" x14ac:dyDescent="0.25">
      <c r="A1" s="240">
        <f>'Summary Tables'!E11</f>
        <v>0</v>
      </c>
      <c r="B1" s="240"/>
      <c r="C1" s="240"/>
      <c r="D1" s="214">
        <f>'Summary Tables'!E6/'Summary Tables'!D6</f>
        <v>0</v>
      </c>
      <c r="E1" s="241" t="s">
        <v>651</v>
      </c>
      <c r="F1" s="242"/>
      <c r="G1" s="243"/>
      <c r="H1" s="212" t="str">
        <f>'Summary Tables'!I6</f>
        <v>JMP level: Not assessed</v>
      </c>
    </row>
    <row r="2" spans="1:13" s="3" customFormat="1" x14ac:dyDescent="0.25">
      <c r="A2" s="114" t="s">
        <v>650</v>
      </c>
      <c r="B2" s="257" t="s">
        <v>7</v>
      </c>
      <c r="C2" s="258"/>
      <c r="D2" s="114" t="s">
        <v>6</v>
      </c>
      <c r="E2" s="16" t="s">
        <v>97</v>
      </c>
      <c r="F2" s="9" t="s">
        <v>98</v>
      </c>
      <c r="G2" s="17" t="s">
        <v>99</v>
      </c>
      <c r="H2" s="1" t="s">
        <v>375</v>
      </c>
      <c r="I2" s="114" t="s">
        <v>224</v>
      </c>
      <c r="J2" s="3" t="s">
        <v>374</v>
      </c>
    </row>
    <row r="3" spans="1:13" s="3" customFormat="1" ht="171" x14ac:dyDescent="0.25">
      <c r="A3" s="118" t="s">
        <v>157</v>
      </c>
      <c r="B3" s="115" t="s">
        <v>761</v>
      </c>
      <c r="C3" s="115" t="s">
        <v>411</v>
      </c>
      <c r="D3" s="115" t="s">
        <v>91</v>
      </c>
      <c r="E3" s="5" t="s">
        <v>179</v>
      </c>
      <c r="F3" s="6" t="s">
        <v>180</v>
      </c>
      <c r="G3" s="7" t="s">
        <v>181</v>
      </c>
      <c r="H3" s="176"/>
      <c r="I3" s="116" t="s">
        <v>504</v>
      </c>
    </row>
    <row r="4" spans="1:13" s="3" customFormat="1" ht="43.5" x14ac:dyDescent="0.25">
      <c r="A4" s="118" t="s">
        <v>182</v>
      </c>
      <c r="B4" s="115" t="s">
        <v>761</v>
      </c>
      <c r="C4" s="115" t="s">
        <v>283</v>
      </c>
      <c r="D4" s="116" t="s">
        <v>736</v>
      </c>
      <c r="E4" s="5" t="s">
        <v>334</v>
      </c>
      <c r="F4" s="6" t="s">
        <v>335</v>
      </c>
      <c r="G4" s="7" t="s">
        <v>545</v>
      </c>
      <c r="H4" s="176"/>
      <c r="I4" s="115" t="s">
        <v>336</v>
      </c>
    </row>
    <row r="5" spans="1:13" ht="43.5" customHeight="1" x14ac:dyDescent="0.25">
      <c r="A5" s="120" t="s">
        <v>289</v>
      </c>
      <c r="B5" s="71" t="s">
        <v>761</v>
      </c>
      <c r="C5" s="71" t="s">
        <v>283</v>
      </c>
      <c r="D5" s="72" t="s">
        <v>290</v>
      </c>
      <c r="E5" s="64" t="s">
        <v>257</v>
      </c>
      <c r="F5" s="64" t="s">
        <v>257</v>
      </c>
      <c r="G5" s="64" t="s">
        <v>257</v>
      </c>
      <c r="H5" s="65" t="s">
        <v>633</v>
      </c>
      <c r="I5" s="117" t="s">
        <v>258</v>
      </c>
      <c r="K5" s="2"/>
      <c r="L5" s="1"/>
      <c r="M5" s="1"/>
    </row>
    <row r="6" spans="1:13" s="3" customFormat="1" ht="42.75" x14ac:dyDescent="0.25">
      <c r="A6" s="118" t="s">
        <v>183</v>
      </c>
      <c r="B6" s="115" t="s">
        <v>49</v>
      </c>
      <c r="C6" s="115" t="s">
        <v>283</v>
      </c>
      <c r="D6" s="115" t="s">
        <v>337</v>
      </c>
      <c r="E6" s="5" t="s">
        <v>543</v>
      </c>
      <c r="F6" s="6" t="s">
        <v>544</v>
      </c>
      <c r="G6" s="7" t="s">
        <v>24</v>
      </c>
      <c r="H6" s="176"/>
      <c r="I6" s="115" t="s">
        <v>338</v>
      </c>
    </row>
    <row r="7" spans="1:13" s="3" customFormat="1" ht="48" customHeight="1" x14ac:dyDescent="0.25">
      <c r="A7" s="118" t="s">
        <v>184</v>
      </c>
      <c r="B7" s="115" t="s">
        <v>51</v>
      </c>
      <c r="C7" s="115" t="s">
        <v>428</v>
      </c>
      <c r="D7" s="115" t="s">
        <v>737</v>
      </c>
      <c r="E7" s="5" t="s">
        <v>551</v>
      </c>
      <c r="F7" s="6" t="s">
        <v>30</v>
      </c>
      <c r="G7" s="7" t="s">
        <v>31</v>
      </c>
      <c r="H7" s="176"/>
      <c r="I7" s="115" t="s">
        <v>237</v>
      </c>
    </row>
    <row r="8" spans="1:13" ht="57" x14ac:dyDescent="0.25">
      <c r="A8" s="118" t="s">
        <v>185</v>
      </c>
      <c r="B8" s="115" t="s">
        <v>197</v>
      </c>
      <c r="C8" s="115" t="s">
        <v>429</v>
      </c>
      <c r="D8" s="115" t="s">
        <v>759</v>
      </c>
      <c r="E8" s="5" t="s">
        <v>552</v>
      </c>
      <c r="F8" s="6" t="s">
        <v>412</v>
      </c>
      <c r="G8" s="7" t="s">
        <v>28</v>
      </c>
      <c r="H8" s="176"/>
      <c r="I8" s="118"/>
      <c r="J8" s="1"/>
      <c r="K8" s="1"/>
      <c r="L8" s="1"/>
    </row>
    <row r="9" spans="1:13" ht="20.25" x14ac:dyDescent="0.25">
      <c r="G9" s="119" t="s">
        <v>212</v>
      </c>
      <c r="H9" s="201">
        <f>SUM(H3,H4,H6,H7,H8)</f>
        <v>0</v>
      </c>
      <c r="J9" s="1"/>
      <c r="K9" s="1"/>
      <c r="L9" s="1"/>
    </row>
    <row r="10" spans="1:13" ht="30" x14ac:dyDescent="0.25">
      <c r="G10" s="119" t="s">
        <v>214</v>
      </c>
      <c r="H10" s="201">
        <f>COUNT(H3:H4,H6:H8)</f>
        <v>0</v>
      </c>
    </row>
    <row r="11" spans="1:13" ht="43.5" customHeight="1" x14ac:dyDescent="0.25">
      <c r="G11" s="119" t="s">
        <v>221</v>
      </c>
      <c r="H11" s="198" t="str">
        <f>IF(H10&gt;0,H9/(H10*2)*100,"")</f>
        <v/>
      </c>
      <c r="J11" s="1"/>
      <c r="K11" s="1"/>
      <c r="L11" s="1"/>
    </row>
    <row r="12" spans="1:13" ht="43.5" hidden="1" customHeight="1" x14ac:dyDescent="0.25">
      <c r="J12" s="1"/>
      <c r="K12" s="1"/>
      <c r="L12" s="1"/>
    </row>
    <row r="13" spans="1:13" ht="43.5" hidden="1" customHeight="1" x14ac:dyDescent="0.25">
      <c r="J13" s="1"/>
      <c r="K13" s="1"/>
      <c r="L13" s="1"/>
    </row>
    <row r="14" spans="1:13" ht="43.5" hidden="1" customHeight="1" x14ac:dyDescent="0.25">
      <c r="I14" s="8"/>
      <c r="J14" s="1"/>
      <c r="K14" s="1"/>
      <c r="L14" s="1"/>
    </row>
    <row r="15" spans="1:13" ht="43.5" hidden="1" customHeight="1" x14ac:dyDescent="0.25">
      <c r="I15" s="8"/>
      <c r="J15" s="1"/>
      <c r="K15" s="1"/>
      <c r="L15" s="1"/>
    </row>
    <row r="16" spans="1:13" ht="43.5" hidden="1" customHeight="1" x14ac:dyDescent="0.25">
      <c r="I16" s="8"/>
      <c r="J16" s="1"/>
      <c r="K16" s="1"/>
      <c r="L16" s="1"/>
    </row>
    <row r="17" spans="9:21" hidden="1" x14ac:dyDescent="0.25">
      <c r="J17" s="1"/>
      <c r="K17" s="1"/>
      <c r="L17" s="1"/>
    </row>
    <row r="18" spans="9:21" hidden="1" x14ac:dyDescent="0.25">
      <c r="I18" s="8"/>
      <c r="J18" s="1"/>
      <c r="K18" s="1"/>
      <c r="L18" s="1"/>
    </row>
    <row r="19" spans="9:21" hidden="1" x14ac:dyDescent="0.25">
      <c r="J19" s="1"/>
      <c r="K19" s="1"/>
      <c r="L19" s="1"/>
    </row>
    <row r="20" spans="9:21" hidden="1" x14ac:dyDescent="0.25">
      <c r="I20" s="8"/>
      <c r="J20" s="1"/>
      <c r="K20" s="1"/>
      <c r="L20" s="1"/>
    </row>
    <row r="21" spans="9:21" hidden="1" x14ac:dyDescent="0.25">
      <c r="I21" s="8"/>
      <c r="J21" s="1"/>
      <c r="K21" s="1"/>
      <c r="L21" s="1"/>
      <c r="U21" s="4" t="s">
        <v>12</v>
      </c>
    </row>
    <row r="22" spans="9:21" hidden="1" x14ac:dyDescent="0.25">
      <c r="I22" s="8"/>
      <c r="J22" s="1"/>
      <c r="K22" s="1"/>
      <c r="L22" s="1"/>
    </row>
    <row r="23" spans="9:21" hidden="1" x14ac:dyDescent="0.25">
      <c r="J23" s="1"/>
      <c r="K23" s="1"/>
      <c r="L23" s="1"/>
    </row>
    <row r="24" spans="9:21" hidden="1" x14ac:dyDescent="0.25">
      <c r="J24" s="1"/>
      <c r="K24" s="1"/>
      <c r="L24" s="1"/>
    </row>
    <row r="25" spans="9:21" hidden="1" x14ac:dyDescent="0.25">
      <c r="J25" s="1"/>
      <c r="K25" s="1"/>
      <c r="L25" s="1"/>
    </row>
    <row r="26" spans="9:21" hidden="1" x14ac:dyDescent="0.25">
      <c r="J26" s="1"/>
      <c r="K26" s="1"/>
      <c r="L26" s="1"/>
    </row>
    <row r="27" spans="9:21" ht="30.75" hidden="1" customHeight="1" x14ac:dyDescent="0.25">
      <c r="J27" s="1"/>
      <c r="K27" s="1"/>
      <c r="L27" s="1"/>
    </row>
    <row r="28" spans="9:21" hidden="1" x14ac:dyDescent="0.25">
      <c r="J28" s="1"/>
      <c r="K28" s="1"/>
      <c r="L28" s="1"/>
    </row>
    <row r="29" spans="9:21" hidden="1" x14ac:dyDescent="0.25">
      <c r="J29" s="1"/>
      <c r="K29" s="1"/>
      <c r="L29" s="1"/>
    </row>
    <row r="30" spans="9:21" hidden="1" x14ac:dyDescent="0.25">
      <c r="I30" s="8"/>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sheetData>
  <mergeCells count="3">
    <mergeCell ref="B2:C2"/>
    <mergeCell ref="A1:C1"/>
    <mergeCell ref="E1:G1"/>
  </mergeCells>
  <conditionalFormatting sqref="H5">
    <cfRule type="colorScale" priority="45">
      <colorScale>
        <cfvo type="min"/>
        <cfvo type="percentile" val="50"/>
        <cfvo type="max"/>
        <color rgb="FFF8696B"/>
        <color rgb="FFFFEB84"/>
        <color rgb="FF63BE7B"/>
      </colorScale>
    </cfRule>
  </conditionalFormatting>
  <conditionalFormatting sqref="H3:H4">
    <cfRule type="containsBlanks" dxfId="43" priority="21">
      <formula>LEN(TRIM(H3))=0</formula>
    </cfRule>
    <cfRule type="cellIs" dxfId="42" priority="22" operator="equal">
      <formula>0</formula>
    </cfRule>
    <cfRule type="cellIs" dxfId="41" priority="23" operator="equal">
      <formula>1</formula>
    </cfRule>
    <cfRule type="cellIs" dxfId="40" priority="24" operator="equal">
      <formula>2</formula>
    </cfRule>
  </conditionalFormatting>
  <conditionalFormatting sqref="H6:H8">
    <cfRule type="containsBlanks" dxfId="39" priority="17">
      <formula>LEN(TRIM(H6))=0</formula>
    </cfRule>
    <cfRule type="cellIs" dxfId="38" priority="18" operator="equal">
      <formula>0</formula>
    </cfRule>
    <cfRule type="cellIs" dxfId="37" priority="19" operator="equal">
      <formula>1</formula>
    </cfRule>
    <cfRule type="cellIs" dxfId="36" priority="20" operator="equal">
      <formula>2</formula>
    </cfRule>
  </conditionalFormatting>
  <conditionalFormatting sqref="H11">
    <cfRule type="colorScale" priority="11">
      <colorScale>
        <cfvo type="num" val="0"/>
        <cfvo type="num" val="50"/>
        <cfvo type="num" val="100"/>
        <color rgb="FFF8696B"/>
        <color rgb="FFFFEB84"/>
        <color rgb="FF63BE7B"/>
      </colorScale>
    </cfRule>
    <cfRule type="containsBlanks" dxfId="35" priority="12">
      <formula>LEN(TRIM(H11))=0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34" priority="2" operator="containsText" text="Not assessed">
      <formula>NOT(ISERROR(SEARCH("Not assessed",H1)))</formula>
    </cfRule>
    <cfRule type="containsText" dxfId="33" priority="3" operator="containsText" text="None">
      <formula>NOT(ISERROR(SEARCH("None",H1)))</formula>
    </cfRule>
    <cfRule type="containsText" dxfId="32" priority="4" operator="containsText" text="Limited">
      <formula>NOT(ISERROR(SEARCH("Limited",H1)))</formula>
    </cfRule>
  </conditionalFormatting>
  <conditionalFormatting sqref="H1">
    <cfRule type="containsText" dxfId="31" priority="1" operator="containsText" text="Basic">
      <formula>NOT(ISERROR(SEARCH("Basic",H1)))</formula>
    </cfRule>
  </conditionalFormatting>
  <dataValidations count="2">
    <dataValidation allowBlank="1" showInputMessage="1" showErrorMessage="1" errorTitle="You must enter either 3, 2 or 1." error="3 (+++): meets the standard._x000a_2 (++): partially meets the standard._x000a_1 (+): does not meet the standard." sqref="K5:M6 J11:L29 J8:L9" xr:uid="{8CBAC606-7C4D-4724-9F8E-C222700A1202}"/>
    <dataValidation type="whole" allowBlank="1" showInputMessage="1" showErrorMessage="1" error="Value must be 2, 1 or 0" sqref="H3:H4 H6:H8" xr:uid="{6288222E-51B1-4F1D-B03B-B72A79C2651E}">
      <formula1>0</formula1>
      <formula2>2</formula2>
    </dataValidation>
  </dataValidations>
  <pageMargins left="0.7" right="0.7" top="0.75" bottom="0.75" header="0.3" footer="0.3"/>
  <pageSetup scale="58" orientation="portrait" r:id="rId1"/>
  <colBreaks count="1" manualBreakCount="1">
    <brk id="4" min="1" max="4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99CC"/>
  </sheetPr>
  <dimension ref="A1:W58"/>
  <sheetViews>
    <sheetView zoomScale="85" zoomScaleNormal="85" zoomScalePageLayoutView="183" workbookViewId="0">
      <pane ySplit="2" topLeftCell="A11" activePane="bottomLeft" state="frozen"/>
      <selection pane="bottomLeft" activeCell="D19" sqref="D19"/>
    </sheetView>
  </sheetViews>
  <sheetFormatPr defaultColWidth="0" defaultRowHeight="15" zeroHeight="1" x14ac:dyDescent="0.25"/>
  <cols>
    <col min="1" max="1" width="10.28515625" style="3" bestFit="1" customWidth="1"/>
    <col min="2" max="2" width="16.85546875" style="4" customWidth="1"/>
    <col min="3" max="3" width="17.28515625" style="4" customWidth="1"/>
    <col min="4" max="4" width="84.140625" style="4" customWidth="1"/>
    <col min="5" max="5" width="29" style="4" customWidth="1"/>
    <col min="6" max="6" width="25.85546875" style="4" customWidth="1"/>
    <col min="7" max="7" width="33.28515625" style="4" customWidth="1"/>
    <col min="8" max="8" width="15.85546875" style="4" customWidth="1"/>
    <col min="9" max="9" width="116.28515625" style="4" customWidth="1"/>
    <col min="10" max="10" width="30.7109375" style="4" customWidth="1"/>
    <col min="11" max="23" width="0" style="4" hidden="1" customWidth="1"/>
    <col min="24" max="16384" width="8.85546875" style="4" hidden="1"/>
  </cols>
  <sheetData>
    <row r="1" spans="1:13" ht="45.6" customHeight="1" x14ac:dyDescent="0.25">
      <c r="A1" s="240">
        <f>'Summary Tables'!E11</f>
        <v>0</v>
      </c>
      <c r="B1" s="240"/>
      <c r="C1" s="240"/>
      <c r="D1" s="215">
        <f>'Summary Tables'!E7/'Summary Tables'!D7</f>
        <v>0</v>
      </c>
      <c r="E1" s="241" t="s">
        <v>651</v>
      </c>
      <c r="F1" s="242"/>
      <c r="G1" s="243"/>
      <c r="H1" s="212" t="str">
        <f>'Summary Tables'!I7</f>
        <v>JMP level: Not assessed</v>
      </c>
    </row>
    <row r="2" spans="1:13" s="3" customFormat="1" x14ac:dyDescent="0.25">
      <c r="A2" s="66" t="s">
        <v>650</v>
      </c>
      <c r="B2" s="259" t="s">
        <v>7</v>
      </c>
      <c r="C2" s="260"/>
      <c r="D2" s="66" t="s">
        <v>6</v>
      </c>
      <c r="E2" s="16" t="s">
        <v>97</v>
      </c>
      <c r="F2" s="9" t="s">
        <v>98</v>
      </c>
      <c r="G2" s="17" t="s">
        <v>99</v>
      </c>
      <c r="H2" s="1" t="s">
        <v>375</v>
      </c>
      <c r="I2" s="66" t="s">
        <v>224</v>
      </c>
      <c r="J2" s="3" t="s">
        <v>374</v>
      </c>
    </row>
    <row r="3" spans="1:13" s="3" customFormat="1" ht="285" x14ac:dyDescent="0.25">
      <c r="A3" s="66" t="s">
        <v>263</v>
      </c>
      <c r="B3" s="67" t="s">
        <v>52</v>
      </c>
      <c r="C3" s="67" t="s">
        <v>413</v>
      </c>
      <c r="D3" s="67" t="s">
        <v>738</v>
      </c>
      <c r="E3" s="15" t="s">
        <v>402</v>
      </c>
      <c r="F3" s="10" t="s">
        <v>277</v>
      </c>
      <c r="G3" s="18" t="s">
        <v>278</v>
      </c>
      <c r="H3" s="176"/>
      <c r="I3" s="67" t="s">
        <v>559</v>
      </c>
    </row>
    <row r="4" spans="1:13" s="3" customFormat="1" ht="57" x14ac:dyDescent="0.25">
      <c r="A4" s="66" t="s">
        <v>264</v>
      </c>
      <c r="B4" s="67" t="s">
        <v>279</v>
      </c>
      <c r="C4" s="69" t="s">
        <v>434</v>
      </c>
      <c r="D4" s="67" t="s">
        <v>739</v>
      </c>
      <c r="E4" s="5" t="s">
        <v>403</v>
      </c>
      <c r="F4" s="10" t="s">
        <v>195</v>
      </c>
      <c r="G4" s="7" t="s">
        <v>196</v>
      </c>
      <c r="H4" s="176"/>
      <c r="I4" s="67" t="s">
        <v>339</v>
      </c>
    </row>
    <row r="5" spans="1:13" ht="71.25" x14ac:dyDescent="0.25">
      <c r="A5" s="66" t="s">
        <v>265</v>
      </c>
      <c r="B5" s="67" t="s">
        <v>279</v>
      </c>
      <c r="C5" s="67" t="s">
        <v>433</v>
      </c>
      <c r="D5" s="67" t="s">
        <v>740</v>
      </c>
      <c r="E5" s="5" t="s">
        <v>409</v>
      </c>
      <c r="F5" s="6" t="s">
        <v>410</v>
      </c>
      <c r="G5" s="7" t="s">
        <v>340</v>
      </c>
      <c r="H5" s="176"/>
      <c r="I5" s="67" t="s">
        <v>476</v>
      </c>
      <c r="K5" s="2"/>
      <c r="L5" s="1"/>
      <c r="M5" s="1"/>
    </row>
    <row r="6" spans="1:13" s="3" customFormat="1" ht="114" x14ac:dyDescent="0.25">
      <c r="A6" s="66" t="s">
        <v>266</v>
      </c>
      <c r="B6" s="67" t="s">
        <v>23</v>
      </c>
      <c r="C6" s="69" t="s">
        <v>434</v>
      </c>
      <c r="D6" s="67" t="s">
        <v>741</v>
      </c>
      <c r="E6" s="5" t="s">
        <v>617</v>
      </c>
      <c r="F6" s="10" t="s">
        <v>618</v>
      </c>
      <c r="G6" s="18" t="s">
        <v>619</v>
      </c>
      <c r="H6" s="176"/>
      <c r="I6" s="67" t="s">
        <v>616</v>
      </c>
    </row>
    <row r="7" spans="1:13" s="3" customFormat="1" ht="85.5" x14ac:dyDescent="0.25">
      <c r="A7" s="66" t="s">
        <v>267</v>
      </c>
      <c r="B7" s="67" t="s">
        <v>23</v>
      </c>
      <c r="C7" s="69" t="s">
        <v>408</v>
      </c>
      <c r="D7" s="68" t="s">
        <v>458</v>
      </c>
      <c r="E7" s="5" t="s">
        <v>282</v>
      </c>
      <c r="F7" s="10" t="s">
        <v>459</v>
      </c>
      <c r="G7" s="18" t="s">
        <v>460</v>
      </c>
      <c r="H7" s="176"/>
      <c r="I7" s="67" t="s">
        <v>477</v>
      </c>
    </row>
    <row r="8" spans="1:13" s="3" customFormat="1" ht="28.5" x14ac:dyDescent="0.25">
      <c r="A8" s="66" t="s">
        <v>268</v>
      </c>
      <c r="B8" s="67" t="s">
        <v>23</v>
      </c>
      <c r="C8" s="69" t="s">
        <v>430</v>
      </c>
      <c r="D8" s="69" t="s">
        <v>742</v>
      </c>
      <c r="E8" s="5" t="s">
        <v>187</v>
      </c>
      <c r="F8" s="10" t="s">
        <v>188</v>
      </c>
      <c r="G8" s="7" t="s">
        <v>189</v>
      </c>
      <c r="H8" s="176"/>
      <c r="I8" s="67" t="s">
        <v>186</v>
      </c>
    </row>
    <row r="9" spans="1:13" ht="160.5" x14ac:dyDescent="0.25">
      <c r="A9" s="66" t="s">
        <v>269</v>
      </c>
      <c r="B9" s="67" t="s">
        <v>280</v>
      </c>
      <c r="C9" s="69" t="s">
        <v>281</v>
      </c>
      <c r="D9" s="69" t="s">
        <v>743</v>
      </c>
      <c r="E9" s="5" t="s">
        <v>404</v>
      </c>
      <c r="F9" s="10" t="s">
        <v>421</v>
      </c>
      <c r="G9" s="7" t="s">
        <v>24</v>
      </c>
      <c r="H9" s="176"/>
      <c r="I9" s="67" t="s">
        <v>662</v>
      </c>
      <c r="J9" s="1"/>
      <c r="K9" s="1"/>
      <c r="L9" s="1"/>
    </row>
    <row r="10" spans="1:13" ht="99.75" x14ac:dyDescent="0.25">
      <c r="A10" s="66" t="s">
        <v>270</v>
      </c>
      <c r="B10" s="67" t="s">
        <v>280</v>
      </c>
      <c r="C10" s="69" t="s">
        <v>486</v>
      </c>
      <c r="D10" s="69" t="s">
        <v>622</v>
      </c>
      <c r="E10" s="5" t="s">
        <v>483</v>
      </c>
      <c r="F10" s="10" t="s">
        <v>484</v>
      </c>
      <c r="G10" s="7" t="s">
        <v>485</v>
      </c>
      <c r="H10" s="176"/>
      <c r="I10" s="67" t="s">
        <v>623</v>
      </c>
      <c r="J10" s="1"/>
      <c r="K10" s="1"/>
      <c r="L10" s="1"/>
    </row>
    <row r="11" spans="1:13" s="3" customFormat="1" ht="99.75" x14ac:dyDescent="0.25">
      <c r="A11" s="66" t="s">
        <v>271</v>
      </c>
      <c r="B11" s="67" t="s">
        <v>280</v>
      </c>
      <c r="C11" s="67" t="s">
        <v>429</v>
      </c>
      <c r="D11" s="69" t="s">
        <v>249</v>
      </c>
      <c r="E11" s="5" t="s">
        <v>405</v>
      </c>
      <c r="F11" s="10" t="s">
        <v>341</v>
      </c>
      <c r="G11" s="7" t="s">
        <v>342</v>
      </c>
      <c r="H11" s="176"/>
      <c r="I11" s="67" t="s">
        <v>359</v>
      </c>
    </row>
    <row r="12" spans="1:13" s="3" customFormat="1" ht="71.25" x14ac:dyDescent="0.25">
      <c r="A12" s="66" t="s">
        <v>272</v>
      </c>
      <c r="B12" s="67" t="s">
        <v>34</v>
      </c>
      <c r="C12" s="69" t="s">
        <v>281</v>
      </c>
      <c r="D12" s="69" t="s">
        <v>200</v>
      </c>
      <c r="E12" s="5" t="s">
        <v>198</v>
      </c>
      <c r="F12" s="10" t="s">
        <v>199</v>
      </c>
      <c r="G12" s="7" t="s">
        <v>0</v>
      </c>
      <c r="H12" s="176"/>
      <c r="I12" s="70" t="s">
        <v>624</v>
      </c>
    </row>
    <row r="13" spans="1:13" ht="42.75" x14ac:dyDescent="0.25">
      <c r="A13" s="66" t="s">
        <v>273</v>
      </c>
      <c r="B13" s="67" t="s">
        <v>35</v>
      </c>
      <c r="C13" s="69" t="s">
        <v>431</v>
      </c>
      <c r="D13" s="69" t="s">
        <v>744</v>
      </c>
      <c r="E13" s="5" t="s">
        <v>232</v>
      </c>
      <c r="F13" s="10" t="s">
        <v>234</v>
      </c>
      <c r="G13" s="7" t="s">
        <v>233</v>
      </c>
      <c r="H13" s="176"/>
      <c r="I13" s="67" t="s">
        <v>478</v>
      </c>
      <c r="K13" s="2"/>
      <c r="L13" s="1"/>
      <c r="M13" s="1"/>
    </row>
    <row r="14" spans="1:13" s="3" customFormat="1" ht="72" customHeight="1" x14ac:dyDescent="0.25">
      <c r="A14" s="66" t="s">
        <v>274</v>
      </c>
      <c r="B14" s="67" t="s">
        <v>26</v>
      </c>
      <c r="C14" s="67" t="s">
        <v>429</v>
      </c>
      <c r="D14" s="69" t="s">
        <v>479</v>
      </c>
      <c r="E14" s="5" t="s">
        <v>480</v>
      </c>
      <c r="F14" s="10" t="s">
        <v>481</v>
      </c>
      <c r="G14" s="7" t="s">
        <v>90</v>
      </c>
      <c r="H14" s="176"/>
      <c r="I14" s="68" t="s">
        <v>656</v>
      </c>
    </row>
    <row r="15" spans="1:13" ht="42.75" x14ac:dyDescent="0.25">
      <c r="A15" s="66" t="s">
        <v>275</v>
      </c>
      <c r="B15" s="67" t="s">
        <v>26</v>
      </c>
      <c r="C15" s="69" t="s">
        <v>430</v>
      </c>
      <c r="D15" s="69" t="s">
        <v>745</v>
      </c>
      <c r="E15" s="5" t="s">
        <v>250</v>
      </c>
      <c r="F15" s="10" t="s">
        <v>251</v>
      </c>
      <c r="G15" s="7" t="s">
        <v>89</v>
      </c>
      <c r="H15" s="176"/>
      <c r="I15" s="67" t="s">
        <v>557</v>
      </c>
      <c r="J15" s="1"/>
      <c r="K15" s="1"/>
      <c r="L15" s="1"/>
    </row>
    <row r="16" spans="1:13" ht="71.25" x14ac:dyDescent="0.25">
      <c r="A16" s="66" t="s">
        <v>276</v>
      </c>
      <c r="B16" s="67" t="s">
        <v>26</v>
      </c>
      <c r="C16" s="69" t="s">
        <v>430</v>
      </c>
      <c r="D16" s="69" t="s">
        <v>659</v>
      </c>
      <c r="E16" s="5" t="s">
        <v>660</v>
      </c>
      <c r="F16" s="10" t="s">
        <v>661</v>
      </c>
      <c r="G16" s="7" t="s">
        <v>658</v>
      </c>
      <c r="H16" s="176"/>
      <c r="I16" s="67"/>
      <c r="J16" s="1"/>
      <c r="K16" s="1"/>
      <c r="L16" s="1"/>
    </row>
    <row r="17" spans="1:12" ht="85.5" x14ac:dyDescent="0.25">
      <c r="A17" s="66" t="s">
        <v>487</v>
      </c>
      <c r="B17" s="69" t="s">
        <v>83</v>
      </c>
      <c r="C17" s="69" t="s">
        <v>432</v>
      </c>
      <c r="D17" s="70" t="s">
        <v>505</v>
      </c>
      <c r="E17" s="5" t="s">
        <v>406</v>
      </c>
      <c r="F17" s="34" t="s">
        <v>252</v>
      </c>
      <c r="G17" s="7" t="s">
        <v>253</v>
      </c>
      <c r="H17" s="176"/>
      <c r="I17" s="67" t="s">
        <v>82</v>
      </c>
      <c r="J17" s="1"/>
      <c r="K17" s="1"/>
      <c r="L17" s="1"/>
    </row>
    <row r="18" spans="1:12" ht="42.75" x14ac:dyDescent="0.25">
      <c r="A18" s="66" t="s">
        <v>657</v>
      </c>
      <c r="B18" s="69" t="s">
        <v>83</v>
      </c>
      <c r="C18" s="69" t="s">
        <v>432</v>
      </c>
      <c r="D18" s="69" t="s">
        <v>746</v>
      </c>
      <c r="E18" s="5" t="s">
        <v>407</v>
      </c>
      <c r="F18" s="10" t="s">
        <v>343</v>
      </c>
      <c r="G18" s="7" t="s">
        <v>344</v>
      </c>
      <c r="H18" s="176"/>
      <c r="I18" s="67" t="s">
        <v>81</v>
      </c>
      <c r="J18" s="1"/>
      <c r="K18" s="1"/>
      <c r="L18" s="1"/>
    </row>
    <row r="19" spans="1:12" ht="20.25" x14ac:dyDescent="0.25">
      <c r="G19" s="73" t="s">
        <v>212</v>
      </c>
      <c r="H19" s="202">
        <f>SUM(H3:H18)</f>
        <v>0</v>
      </c>
      <c r="I19" s="8"/>
      <c r="J19" s="1"/>
      <c r="K19" s="1"/>
      <c r="L19" s="1"/>
    </row>
    <row r="20" spans="1:12" ht="20.25" x14ac:dyDescent="0.25">
      <c r="G20" s="73" t="s">
        <v>294</v>
      </c>
      <c r="H20" s="202">
        <f>COUNT(H3:H18)</f>
        <v>0</v>
      </c>
      <c r="I20" s="8"/>
      <c r="J20" s="1"/>
      <c r="K20" s="1"/>
      <c r="L20" s="1"/>
    </row>
    <row r="21" spans="1:12" ht="20.25" x14ac:dyDescent="0.25">
      <c r="G21" s="73" t="s">
        <v>221</v>
      </c>
      <c r="H21" s="198" t="str">
        <f>IF(H20&gt;0,H19/(H20*2)*100,"")</f>
        <v/>
      </c>
      <c r="I21" s="8"/>
      <c r="J21" s="1"/>
      <c r="K21" s="1"/>
      <c r="L21" s="1"/>
    </row>
    <row r="22" spans="1:12" hidden="1" x14ac:dyDescent="0.25">
      <c r="J22" s="1"/>
      <c r="K22" s="1"/>
      <c r="L22" s="1"/>
    </row>
    <row r="23" spans="1:12" hidden="1" x14ac:dyDescent="0.25">
      <c r="I23" s="8"/>
      <c r="J23" s="1"/>
      <c r="K23" s="1"/>
      <c r="L23" s="1"/>
    </row>
    <row r="24" spans="1:12" hidden="1" x14ac:dyDescent="0.25">
      <c r="I24" s="8"/>
      <c r="J24" s="1"/>
      <c r="K24" s="1"/>
      <c r="L24" s="1"/>
    </row>
    <row r="25" spans="1:12" hidden="1" x14ac:dyDescent="0.25">
      <c r="I25" s="8"/>
      <c r="J25" s="1"/>
      <c r="K25" s="1"/>
      <c r="L25" s="1"/>
    </row>
    <row r="27" spans="1:12" ht="43.5" hidden="1" customHeight="1" x14ac:dyDescent="0.25">
      <c r="J27" s="1"/>
      <c r="K27" s="1"/>
      <c r="L27" s="1"/>
    </row>
    <row r="28" spans="1:12" ht="43.5" hidden="1" customHeight="1" x14ac:dyDescent="0.25">
      <c r="J28" s="1"/>
      <c r="K28" s="1"/>
      <c r="L28" s="1"/>
    </row>
    <row r="29" spans="1:12" ht="43.5" hidden="1" customHeight="1" x14ac:dyDescent="0.25">
      <c r="J29" s="1"/>
      <c r="K29" s="1"/>
      <c r="L29" s="1"/>
    </row>
    <row r="30" spans="1:12" ht="43.5" hidden="1" customHeight="1" x14ac:dyDescent="0.25">
      <c r="J30" s="1"/>
      <c r="K30" s="1"/>
      <c r="L30" s="1"/>
    </row>
    <row r="31" spans="1:12" ht="43.5" hidden="1" customHeight="1" x14ac:dyDescent="0.25">
      <c r="J31" s="1"/>
      <c r="K31" s="1"/>
      <c r="L31" s="1"/>
    </row>
    <row r="32" spans="1:12" ht="43.5" hidden="1" customHeight="1" x14ac:dyDescent="0.25">
      <c r="J32" s="1"/>
      <c r="K32" s="1"/>
      <c r="L32" s="1"/>
    </row>
    <row r="33" spans="9:21" hidden="1" x14ac:dyDescent="0.25">
      <c r="I33" s="8"/>
      <c r="J33" s="1"/>
      <c r="K33" s="1"/>
      <c r="L33" s="1"/>
    </row>
    <row r="34" spans="9:21" hidden="1" x14ac:dyDescent="0.25">
      <c r="J34" s="1"/>
      <c r="K34" s="1"/>
      <c r="L34" s="1"/>
    </row>
    <row r="35" spans="9:21" hidden="1" x14ac:dyDescent="0.25">
      <c r="J35" s="1"/>
      <c r="K35" s="1"/>
      <c r="L35" s="1"/>
    </row>
    <row r="36" spans="9:21" hidden="1" x14ac:dyDescent="0.25">
      <c r="J36" s="1"/>
      <c r="K36" s="1"/>
      <c r="L36" s="1"/>
    </row>
    <row r="37" spans="9:21" hidden="1" x14ac:dyDescent="0.25">
      <c r="J37" s="1"/>
      <c r="K37" s="1"/>
      <c r="L37" s="1"/>
      <c r="U37" s="4" t="s">
        <v>12</v>
      </c>
    </row>
    <row r="38" spans="9:21" hidden="1" x14ac:dyDescent="0.25">
      <c r="J38" s="1"/>
      <c r="K38" s="1"/>
      <c r="L38" s="1"/>
    </row>
    <row r="39" spans="9:21" hidden="1" x14ac:dyDescent="0.25">
      <c r="J39" s="1"/>
      <c r="K39" s="1"/>
      <c r="L39" s="1"/>
    </row>
    <row r="40" spans="9:21" hidden="1" x14ac:dyDescent="0.25">
      <c r="J40" s="1"/>
      <c r="K40" s="1"/>
      <c r="L40" s="1"/>
    </row>
    <row r="41" spans="9:21" hidden="1" x14ac:dyDescent="0.25">
      <c r="J41" s="1"/>
      <c r="K41" s="1"/>
      <c r="L41" s="1"/>
    </row>
    <row r="42" spans="9:21" hidden="1" x14ac:dyDescent="0.25">
      <c r="J42" s="1"/>
      <c r="K42" s="1"/>
      <c r="L42" s="1"/>
    </row>
    <row r="43" spans="9:21" ht="30.75" hidden="1" customHeight="1" x14ac:dyDescent="0.25">
      <c r="J43" s="1"/>
      <c r="K43" s="1"/>
      <c r="L43" s="1"/>
    </row>
    <row r="44" spans="9:21" hidden="1" x14ac:dyDescent="0.25">
      <c r="J44" s="1"/>
      <c r="K44" s="1"/>
      <c r="L44" s="1"/>
    </row>
    <row r="45" spans="9:21" hidden="1" x14ac:dyDescent="0.25">
      <c r="J45" s="1"/>
      <c r="K45" s="1"/>
      <c r="L45" s="1"/>
    </row>
    <row r="49" x14ac:dyDescent="0.25"/>
    <row r="50" x14ac:dyDescent="0.25"/>
    <row r="58" x14ac:dyDescent="0.25"/>
  </sheetData>
  <mergeCells count="3">
    <mergeCell ref="B2:C2"/>
    <mergeCell ref="A1:C1"/>
    <mergeCell ref="E1:G1"/>
  </mergeCells>
  <phoneticPr fontId="24" type="noConversion"/>
  <conditionalFormatting sqref="H3:H18">
    <cfRule type="containsBlanks" dxfId="30" priority="16">
      <formula>LEN(TRIM(H3))=0</formula>
    </cfRule>
    <cfRule type="cellIs" dxfId="29" priority="17" operator="equal">
      <formula>0</formula>
    </cfRule>
    <cfRule type="cellIs" dxfId="28" priority="18" operator="equal">
      <formula>1</formula>
    </cfRule>
    <cfRule type="cellIs" dxfId="27" priority="19" operator="equal">
      <formula>2</formula>
    </cfRule>
  </conditionalFormatting>
  <conditionalFormatting sqref="H21">
    <cfRule type="colorScale" priority="11">
      <colorScale>
        <cfvo type="num" val="0"/>
        <cfvo type="num" val="50"/>
        <cfvo type="num" val="100"/>
        <color rgb="FFF8696B"/>
        <color rgb="FFFFEB84"/>
        <color rgb="FF63BE7B"/>
      </colorScale>
    </cfRule>
    <cfRule type="containsBlanks" dxfId="26" priority="12">
      <formula>LEN(TRIM(H21))=0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25" priority="2" operator="containsText" text="Not assessed">
      <formula>NOT(ISERROR(SEARCH("Not assessed",H1)))</formula>
    </cfRule>
    <cfRule type="containsText" dxfId="24" priority="3" operator="containsText" text="None">
      <formula>NOT(ISERROR(SEARCH("None",H1)))</formula>
    </cfRule>
    <cfRule type="containsText" dxfId="23" priority="4" operator="containsText" text="Limited">
      <formula>NOT(ISERROR(SEARCH("Limited",H1)))</formula>
    </cfRule>
  </conditionalFormatting>
  <conditionalFormatting sqref="H1">
    <cfRule type="containsText" dxfId="22" priority="1" operator="containsText" text="Basic">
      <formula>NOT(ISERROR(SEARCH("Basic",H1)))</formula>
    </cfRule>
  </conditionalFormatting>
  <dataValidations count="2">
    <dataValidation allowBlank="1" showInputMessage="1" showErrorMessage="1" errorTitle="You must enter either 3, 2 or 1." error="3 (+++): meets the standard._x000a_2 (++): partially meets the standard._x000a_1 (+): does not meet the standard." sqref="J9:L10 K5:M7 J27:L45 K13:M13 J15:L25" xr:uid="{00000000-0002-0000-0400-000000000000}"/>
    <dataValidation type="whole" allowBlank="1" showInputMessage="1" showErrorMessage="1" error="Value must be 2, 1 or 0" sqref="H3:H18" xr:uid="{978CBCC2-4193-417A-BA44-004570F511C4}">
      <formula1>0</formula1>
      <formula2>2</formula2>
    </dataValidation>
  </dataValidations>
  <pageMargins left="0.7" right="0.7" top="0.75" bottom="0.75" header="0.3" footer="0.3"/>
  <pageSetup scale="58" orientation="portrait" r:id="rId1"/>
  <colBreaks count="1" manualBreakCount="1">
    <brk id="4" min="1" max="4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FF00"/>
  </sheetPr>
  <dimension ref="A1:CV23"/>
  <sheetViews>
    <sheetView zoomScale="85" zoomScaleNormal="85" zoomScalePageLayoutView="187" workbookViewId="0">
      <pane ySplit="2" topLeftCell="A11" activePane="bottomLeft" state="frozen"/>
      <selection pane="bottomLeft" activeCell="D15" sqref="D15"/>
    </sheetView>
  </sheetViews>
  <sheetFormatPr defaultColWidth="0" defaultRowHeight="15" zeroHeight="1" x14ac:dyDescent="0.25"/>
  <cols>
    <col min="1" max="1" width="16" style="48" customWidth="1"/>
    <col min="2" max="2" width="11.42578125" customWidth="1"/>
    <col min="3" max="3" width="21.28515625" customWidth="1"/>
    <col min="4" max="4" width="64" customWidth="1"/>
    <col min="5" max="5" width="20.7109375" customWidth="1"/>
    <col min="6" max="6" width="19.85546875" customWidth="1"/>
    <col min="7" max="7" width="21.7109375" customWidth="1"/>
    <col min="8" max="8" width="14.42578125" style="39" customWidth="1"/>
    <col min="9" max="9" width="70.85546875" customWidth="1"/>
    <col min="10" max="10" width="23" style="20" customWidth="1"/>
    <col min="11" max="100" width="0" style="49" hidden="1" customWidth="1"/>
    <col min="101" max="16384" width="8.85546875" style="49" hidden="1"/>
  </cols>
  <sheetData>
    <row r="1" spans="1:98" s="4" customFormat="1" ht="45.6" customHeight="1" x14ac:dyDescent="0.25">
      <c r="A1" s="240">
        <f>'Summary Tables'!E11</f>
        <v>0</v>
      </c>
      <c r="B1" s="240"/>
      <c r="C1" s="240"/>
      <c r="D1" s="216">
        <f>'Summary Tables'!E8/'Summary Tables'!D8</f>
        <v>0</v>
      </c>
      <c r="E1" s="241" t="s">
        <v>651</v>
      </c>
      <c r="F1" s="242"/>
      <c r="G1" s="243"/>
      <c r="H1" s="217" t="s">
        <v>652</v>
      </c>
    </row>
    <row r="2" spans="1:98" ht="28.5" customHeight="1" x14ac:dyDescent="0.25">
      <c r="A2" s="9" t="s">
        <v>650</v>
      </c>
      <c r="B2" s="261" t="s">
        <v>7</v>
      </c>
      <c r="C2" s="262"/>
      <c r="D2" s="9" t="s">
        <v>6</v>
      </c>
      <c r="E2" s="16" t="s">
        <v>97</v>
      </c>
      <c r="F2" s="9" t="s">
        <v>98</v>
      </c>
      <c r="G2" s="17" t="s">
        <v>99</v>
      </c>
      <c r="H2" s="1" t="s">
        <v>375</v>
      </c>
      <c r="I2" s="58" t="s">
        <v>224</v>
      </c>
      <c r="J2" s="1" t="s">
        <v>376</v>
      </c>
    </row>
    <row r="3" spans="1:98" s="52" customFormat="1" ht="71.25" x14ac:dyDescent="0.25">
      <c r="A3" s="9" t="s">
        <v>169</v>
      </c>
      <c r="B3" s="33" t="s">
        <v>10</v>
      </c>
      <c r="C3" s="34" t="s">
        <v>435</v>
      </c>
      <c r="D3" s="34" t="s">
        <v>747</v>
      </c>
      <c r="E3" s="23" t="s">
        <v>414</v>
      </c>
      <c r="F3" s="34" t="s">
        <v>54</v>
      </c>
      <c r="G3" s="35" t="s">
        <v>254</v>
      </c>
      <c r="H3" s="176"/>
      <c r="I3" s="59" t="s">
        <v>64</v>
      </c>
      <c r="J3" s="62"/>
    </row>
    <row r="4" spans="1:98" s="38" customFormat="1" ht="42.75" x14ac:dyDescent="0.25">
      <c r="A4" s="9" t="s">
        <v>170</v>
      </c>
      <c r="B4" s="34" t="s">
        <v>10</v>
      </c>
      <c r="C4" s="34" t="s">
        <v>435</v>
      </c>
      <c r="D4" s="34" t="s">
        <v>748</v>
      </c>
      <c r="E4" s="5" t="s">
        <v>415</v>
      </c>
      <c r="F4" s="34" t="s">
        <v>422</v>
      </c>
      <c r="G4" s="35" t="s">
        <v>55</v>
      </c>
      <c r="H4" s="176"/>
      <c r="I4" s="59" t="s">
        <v>201</v>
      </c>
      <c r="J4" s="36"/>
      <c r="K4" s="37"/>
    </row>
    <row r="5" spans="1:98" s="22" customFormat="1" ht="42.75" x14ac:dyDescent="0.25">
      <c r="A5" s="9" t="s">
        <v>171</v>
      </c>
      <c r="B5" s="10" t="s">
        <v>10</v>
      </c>
      <c r="C5" s="34" t="s">
        <v>363</v>
      </c>
      <c r="D5" s="10" t="s">
        <v>287</v>
      </c>
      <c r="E5" s="5" t="s">
        <v>415</v>
      </c>
      <c r="F5" s="34" t="s">
        <v>422</v>
      </c>
      <c r="G5" s="7" t="s">
        <v>55</v>
      </c>
      <c r="H5" s="176"/>
      <c r="I5" s="59" t="s">
        <v>360</v>
      </c>
      <c r="J5" s="1"/>
      <c r="K5" s="21"/>
    </row>
    <row r="6" spans="1:98" s="22" customFormat="1" ht="42.75" x14ac:dyDescent="0.25">
      <c r="A6" s="9" t="s">
        <v>172</v>
      </c>
      <c r="B6" s="10" t="s">
        <v>10</v>
      </c>
      <c r="C6" s="34" t="s">
        <v>363</v>
      </c>
      <c r="D6" s="10" t="s">
        <v>288</v>
      </c>
      <c r="E6" s="5" t="s">
        <v>415</v>
      </c>
      <c r="F6" s="34" t="s">
        <v>422</v>
      </c>
      <c r="G6" s="7" t="s">
        <v>55</v>
      </c>
      <c r="H6" s="176"/>
      <c r="I6" s="59" t="s">
        <v>546</v>
      </c>
      <c r="J6" s="1"/>
      <c r="K6" s="21"/>
    </row>
    <row r="7" spans="1:98" ht="57" x14ac:dyDescent="0.25">
      <c r="A7" s="9" t="s">
        <v>173</v>
      </c>
      <c r="B7" s="10" t="s">
        <v>291</v>
      </c>
      <c r="C7" s="10" t="s">
        <v>436</v>
      </c>
      <c r="D7" s="10" t="s">
        <v>749</v>
      </c>
      <c r="E7" s="5" t="s">
        <v>416</v>
      </c>
      <c r="F7" s="6" t="s">
        <v>56</v>
      </c>
      <c r="G7" s="7" t="s">
        <v>57</v>
      </c>
      <c r="H7" s="176"/>
      <c r="I7" s="59" t="s">
        <v>255</v>
      </c>
      <c r="J7" s="61"/>
    </row>
    <row r="8" spans="1:98" ht="42.75" x14ac:dyDescent="0.25">
      <c r="A8" s="9" t="s">
        <v>174</v>
      </c>
      <c r="B8" s="10" t="s">
        <v>292</v>
      </c>
      <c r="C8" s="10" t="s">
        <v>363</v>
      </c>
      <c r="D8" s="10" t="s">
        <v>40</v>
      </c>
      <c r="E8" s="5" t="s">
        <v>58</v>
      </c>
      <c r="F8" s="6" t="s">
        <v>59</v>
      </c>
      <c r="G8" s="7" t="s">
        <v>60</v>
      </c>
      <c r="H8" s="176"/>
      <c r="I8" s="60" t="s">
        <v>63</v>
      </c>
      <c r="J8" s="61"/>
    </row>
    <row r="9" spans="1:98" s="51" customFormat="1" ht="57" x14ac:dyDescent="0.25">
      <c r="A9" s="9" t="s">
        <v>175</v>
      </c>
      <c r="B9" s="10" t="s">
        <v>293</v>
      </c>
      <c r="C9" s="34" t="s">
        <v>435</v>
      </c>
      <c r="D9" s="10" t="s">
        <v>463</v>
      </c>
      <c r="E9" s="5" t="s">
        <v>464</v>
      </c>
      <c r="F9" s="6" t="s">
        <v>4</v>
      </c>
      <c r="G9" s="7" t="s">
        <v>5</v>
      </c>
      <c r="H9" s="176"/>
      <c r="I9" s="60"/>
      <c r="J9" s="61"/>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row>
    <row r="10" spans="1:98" s="51" customFormat="1" ht="57" x14ac:dyDescent="0.25">
      <c r="A10" s="9" t="s">
        <v>176</v>
      </c>
      <c r="B10" s="10" t="s">
        <v>293</v>
      </c>
      <c r="C10" s="10" t="s">
        <v>429</v>
      </c>
      <c r="D10" s="10" t="s">
        <v>3</v>
      </c>
      <c r="E10" s="5" t="s">
        <v>61</v>
      </c>
      <c r="F10" s="6" t="s">
        <v>4</v>
      </c>
      <c r="G10" s="7" t="s">
        <v>5</v>
      </c>
      <c r="H10" s="176"/>
      <c r="I10" s="60" t="s">
        <v>204</v>
      </c>
      <c r="J10" s="61"/>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row>
    <row r="11" spans="1:98" s="51" customFormat="1" ht="57" x14ac:dyDescent="0.25">
      <c r="A11" s="9" t="s">
        <v>506</v>
      </c>
      <c r="B11" s="10" t="s">
        <v>293</v>
      </c>
      <c r="C11" s="10" t="s">
        <v>429</v>
      </c>
      <c r="D11" s="10" t="s">
        <v>14</v>
      </c>
      <c r="E11" s="5" t="s">
        <v>62</v>
      </c>
      <c r="F11" s="6" t="s">
        <v>4</v>
      </c>
      <c r="G11" s="7" t="s">
        <v>5</v>
      </c>
      <c r="H11" s="176"/>
      <c r="I11" s="60" t="s">
        <v>37</v>
      </c>
      <c r="J11" s="61"/>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row>
    <row r="12" spans="1:98" ht="199.5" x14ac:dyDescent="0.25">
      <c r="A12" s="9" t="s">
        <v>177</v>
      </c>
      <c r="B12" s="30" t="s">
        <v>27</v>
      </c>
      <c r="C12" s="10" t="s">
        <v>436</v>
      </c>
      <c r="D12" s="10" t="s">
        <v>750</v>
      </c>
      <c r="E12" s="5" t="s">
        <v>417</v>
      </c>
      <c r="F12" s="6" t="s">
        <v>25</v>
      </c>
      <c r="G12" s="7" t="s">
        <v>88</v>
      </c>
      <c r="H12" s="176"/>
      <c r="I12" s="60" t="s">
        <v>680</v>
      </c>
      <c r="J12" s="61"/>
    </row>
    <row r="13" spans="1:98" s="4" customFormat="1" ht="114" x14ac:dyDescent="0.25">
      <c r="A13" s="9" t="s">
        <v>507</v>
      </c>
      <c r="B13" s="10" t="s">
        <v>84</v>
      </c>
      <c r="C13" s="10" t="s">
        <v>436</v>
      </c>
      <c r="D13" s="10" t="s">
        <v>238</v>
      </c>
      <c r="E13" s="5" t="s">
        <v>85</v>
      </c>
      <c r="F13" s="10" t="s">
        <v>87</v>
      </c>
      <c r="G13" s="7" t="s">
        <v>86</v>
      </c>
      <c r="H13" s="176"/>
      <c r="I13" s="60" t="s">
        <v>682</v>
      </c>
      <c r="J13" s="1"/>
      <c r="K13" s="1"/>
      <c r="L13" s="1"/>
    </row>
    <row r="14" spans="1:98" s="51" customFormat="1" ht="71.25" x14ac:dyDescent="0.25">
      <c r="A14" s="9" t="s">
        <v>178</v>
      </c>
      <c r="B14" s="10" t="s">
        <v>42</v>
      </c>
      <c r="C14" s="10" t="s">
        <v>437</v>
      </c>
      <c r="D14" s="10" t="s">
        <v>751</v>
      </c>
      <c r="E14" s="23" t="s">
        <v>418</v>
      </c>
      <c r="F14" s="34" t="s">
        <v>202</v>
      </c>
      <c r="G14" s="35" t="s">
        <v>203</v>
      </c>
      <c r="H14" s="176"/>
      <c r="I14" s="60" t="s">
        <v>32</v>
      </c>
      <c r="J14" s="1"/>
      <c r="K14" s="21"/>
      <c r="L14" s="21"/>
    </row>
    <row r="15" spans="1:98" ht="85.5" x14ac:dyDescent="0.25">
      <c r="A15" s="9" t="s">
        <v>694</v>
      </c>
      <c r="B15" s="10" t="s">
        <v>693</v>
      </c>
      <c r="C15" s="10" t="s">
        <v>363</v>
      </c>
      <c r="D15" s="10" t="s">
        <v>752</v>
      </c>
      <c r="E15" s="5" t="s">
        <v>704</v>
      </c>
      <c r="F15" s="10" t="s">
        <v>705</v>
      </c>
      <c r="G15" s="7" t="s">
        <v>706</v>
      </c>
      <c r="H15" s="176"/>
      <c r="I15" s="60"/>
      <c r="J15" s="61"/>
    </row>
    <row r="16" spans="1:98" ht="20.25" x14ac:dyDescent="0.25">
      <c r="G16" s="47" t="s">
        <v>212</v>
      </c>
      <c r="H16" s="203">
        <f>SUM(H3:H15)</f>
        <v>0</v>
      </c>
    </row>
    <row r="17" spans="7:8" ht="30" x14ac:dyDescent="0.25">
      <c r="G17" s="47" t="s">
        <v>294</v>
      </c>
      <c r="H17" s="203">
        <f>COUNT(H3:H15)</f>
        <v>0</v>
      </c>
    </row>
    <row r="18" spans="7:8" ht="30" x14ac:dyDescent="0.25">
      <c r="G18" s="47" t="s">
        <v>219</v>
      </c>
      <c r="H18" s="198" t="str">
        <f>IF(H17&gt;0,H16/(H17*2)*100,"")</f>
        <v/>
      </c>
    </row>
    <row r="20" spans="7:8" x14ac:dyDescent="0.25"/>
    <row r="21" spans="7:8" x14ac:dyDescent="0.25"/>
    <row r="22" spans="7:8" x14ac:dyDescent="0.25"/>
    <row r="23" spans="7:8" x14ac:dyDescent="0.25"/>
  </sheetData>
  <sortState xmlns:xlrd2="http://schemas.microsoft.com/office/spreadsheetml/2017/richdata2" ref="A13:I15">
    <sortCondition ref="A13:A15"/>
  </sortState>
  <mergeCells count="3">
    <mergeCell ref="B2:C2"/>
    <mergeCell ref="A1:C1"/>
    <mergeCell ref="E1:G1"/>
  </mergeCells>
  <phoneticPr fontId="24" type="noConversion"/>
  <conditionalFormatting sqref="H3:H15">
    <cfRule type="containsBlanks" dxfId="21" priority="10">
      <formula>LEN(TRIM(H3))=0</formula>
    </cfRule>
    <cfRule type="cellIs" dxfId="20" priority="11" operator="equal">
      <formula>0</formula>
    </cfRule>
    <cfRule type="cellIs" dxfId="19" priority="12" operator="equal">
      <formula>1</formula>
    </cfRule>
    <cfRule type="cellIs" dxfId="18" priority="13" operator="equal">
      <formula>2</formula>
    </cfRule>
  </conditionalFormatting>
  <conditionalFormatting sqref="H18">
    <cfRule type="colorScale" priority="7">
      <colorScale>
        <cfvo type="num" val="0"/>
        <cfvo type="num" val="50"/>
        <cfvo type="num" val="100"/>
        <color rgb="FFF8696B"/>
        <color rgb="FFFFEB84"/>
        <color rgb="FF63BE7B"/>
      </colorScale>
    </cfRule>
    <cfRule type="containsBlanks" dxfId="17" priority="8">
      <formula>LEN(TRIM(H18))=0</formula>
    </cfRule>
  </conditionalFormatting>
  <conditionalFormatting sqref="A1">
    <cfRule type="colorScale" priority="6">
      <colorScale>
        <cfvo type="num" val="0"/>
        <cfvo type="num" val="0.5"/>
        <cfvo type="num" val="1"/>
        <color rgb="FFF8696B"/>
        <color rgb="FFFFEB84"/>
        <color rgb="FF63BE7B"/>
      </colorScale>
    </cfRule>
  </conditionalFormatting>
  <conditionalFormatting sqref="D1">
    <cfRule type="colorScale" priority="5">
      <colorScale>
        <cfvo type="num" val="0"/>
        <cfvo type="num" val="0.5"/>
        <cfvo type="num" val="1"/>
        <color rgb="FFF8696B"/>
        <color rgb="FFFFEB84"/>
        <color rgb="FF63BE7B"/>
      </colorScale>
    </cfRule>
  </conditionalFormatting>
  <conditionalFormatting sqref="H1">
    <cfRule type="containsText" dxfId="16" priority="2" operator="containsText" text="Not assessed">
      <formula>NOT(ISERROR(SEARCH("Not assessed",H1)))</formula>
    </cfRule>
    <cfRule type="containsText" dxfId="15" priority="3" operator="containsText" text="None">
      <formula>NOT(ISERROR(SEARCH("None",H1)))</formula>
    </cfRule>
    <cfRule type="containsText" dxfId="14" priority="4" operator="containsText" text="Limited">
      <formula>NOT(ISERROR(SEARCH("Limited",H1)))</formula>
    </cfRule>
  </conditionalFormatting>
  <conditionalFormatting sqref="H1">
    <cfRule type="containsText" dxfId="13" priority="1" operator="containsText" text="Basic">
      <formula>NOT(ISERROR(SEARCH("Basic",H1)))</formula>
    </cfRule>
  </conditionalFormatting>
  <dataValidations count="3">
    <dataValidation allowBlank="1" showInputMessage="1" showErrorMessage="1" errorTitle="You must enter either 3, 2 or 1." error="3 (+++): meets the standard._x000a_2 (++): partially meets the standard._x000a_1 (+): does not meet the standard." sqref="J13:L14 I9:K11" xr:uid="{00000000-0002-0000-0600-000001000000}"/>
    <dataValidation type="whole" allowBlank="1" showInputMessage="1" showErrorMessage="1" errorTitle="You must enter either 3, 2 or 1." error="3 (+++): meets the standard._x000a_2 (++): partially meets the standard._x000a_1 (+): does not meet the standard." sqref="J4:K6" xr:uid="{00000000-0002-0000-0600-000000000000}">
      <formula1>1</formula1>
      <formula2>3</formula2>
    </dataValidation>
    <dataValidation type="whole" allowBlank="1" showInputMessage="1" showErrorMessage="1" error="Value must be 2, 1 or 0" sqref="H3:H15" xr:uid="{6F231842-D214-4A2B-9D6F-61C69F90C69C}">
      <formula1>0</formula1>
      <formula2>2</formula2>
    </dataValidation>
  </dataValidations>
  <pageMargins left="0.7" right="0.7" top="0.75" bottom="0.75" header="0.3" footer="0.3"/>
  <pageSetup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Summary Tables</vt:lpstr>
      <vt:lpstr>Steps 3-5</vt:lpstr>
      <vt:lpstr>1 Water</vt:lpstr>
      <vt:lpstr>2 Sanitation</vt:lpstr>
      <vt:lpstr>3 Health care waste</vt:lpstr>
      <vt:lpstr>4 Hand hygiene</vt:lpstr>
      <vt:lpstr>5 Environmental cleaning</vt:lpstr>
      <vt:lpstr>6 Energy &amp; environment</vt:lpstr>
      <vt:lpstr>7 Management &amp; workforce</vt:lpstr>
      <vt:lpstr>Record of changes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Reviewer</cp:lastModifiedBy>
  <dcterms:created xsi:type="dcterms:W3CDTF">2020-01-23T04:23:45Z</dcterms:created>
  <dcterms:modified xsi:type="dcterms:W3CDTF">2022-02-27T08:48:12Z</dcterms:modified>
</cp:coreProperties>
</file>