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C:\Users\abdallan\Dropbox (WHO PHE)\WSH\Project management - J, C, A, M\WASH FIT\Translations\"/>
    </mc:Choice>
  </mc:AlternateContent>
  <xr:revisionPtr revIDLastSave="0" documentId="13_ncr:1_{F6B0DDFE-3FAC-4A62-9639-FC0E7F97BD5B}" xr6:coauthVersionLast="47" xr6:coauthVersionMax="47" xr10:uidLastSave="{00000000-0000-0000-0000-000000000000}"/>
  <bookViews>
    <workbookView xWindow="-120" yWindow="-120" windowWidth="29040" windowHeight="15840" tabRatio="640" firstSheet="5" activeTab="9" xr2:uid="{00000000-000D-0000-FFFF-FFFF00000000}"/>
  </bookViews>
  <sheets>
    <sheet name="Инструкции" sheetId="8" r:id="rId1"/>
    <sheet name="Сводные таблицы" sheetId="13" r:id="rId2"/>
    <sheet name="Этапы 3-5" sheetId="10" r:id="rId3"/>
    <sheet name="1 Водоснабжение" sheetId="1" r:id="rId4"/>
    <sheet name="2 Санитария" sheetId="3" r:id="rId5"/>
    <sheet name="3 Медицинские отходы" sheetId="4" r:id="rId6"/>
    <sheet name="4 Гигиена рук" sheetId="9" r:id="rId7"/>
    <sheet name="5 Санобработка помещений" sheetId="5" r:id="rId8"/>
    <sheet name="6 Энергия и окруж. среда" sheetId="2" r:id="rId9"/>
    <sheet name="7 Администрация и кадры" sheetId="6" r:id="rId10"/>
    <sheet name="Внесенные изменения" sheetId="14" r:id="rId11"/>
  </sheets>
  <definedNames>
    <definedName name="_xlnm._FilterDatabase" localSheetId="2" hidden="1">'Этапы 3-5'!$A$3:$S$100</definedName>
    <definedName name="Domain">#REF!</definedName>
    <definedName name="Energy_environment">#REF!</definedName>
    <definedName name="Environmental_cleaning">#REF!</definedName>
    <definedName name="Hand_hygiene">#REF!</definedName>
    <definedName name="Management">#REF!</definedName>
    <definedName name="Sanitation">#REF!</definedName>
    <definedName name="Waste">#REF!</definedName>
    <definedName name="Wat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22" i="10" l="1"/>
  <c r="B21" i="10"/>
  <c r="B13" i="10"/>
  <c r="C100" i="10"/>
  <c r="C29" i="10"/>
  <c r="C15" i="10"/>
  <c r="C14" i="10"/>
  <c r="D100" i="10"/>
  <c r="D99" i="10"/>
  <c r="D98" i="10"/>
  <c r="D97" i="10"/>
  <c r="D96" i="10"/>
  <c r="D95" i="10"/>
  <c r="D94" i="10"/>
  <c r="D93" i="10"/>
  <c r="D92" i="10"/>
  <c r="D91" i="10"/>
  <c r="D90" i="10"/>
  <c r="D89" i="10"/>
  <c r="D88" i="10"/>
  <c r="D87" i="10"/>
  <c r="D86" i="10"/>
  <c r="D85" i="10"/>
  <c r="D84" i="10"/>
  <c r="D83" i="10"/>
  <c r="D82" i="10"/>
  <c r="D81" i="10"/>
  <c r="D80" i="10"/>
  <c r="D79" i="10"/>
  <c r="D78" i="10"/>
  <c r="D77" i="10"/>
  <c r="D76" i="10"/>
  <c r="D75" i="10"/>
  <c r="D74" i="10"/>
  <c r="D73" i="10"/>
  <c r="D72" i="10"/>
  <c r="D71" i="10"/>
  <c r="D70" i="10"/>
  <c r="D69" i="10"/>
  <c r="D68" i="10"/>
  <c r="D67" i="10"/>
  <c r="D66" i="10"/>
  <c r="D65" i="10"/>
  <c r="D64" i="10"/>
  <c r="D63" i="10"/>
  <c r="D62" i="10"/>
  <c r="D61" i="10"/>
  <c r="D60" i="10"/>
  <c r="D59" i="10"/>
  <c r="D58" i="10"/>
  <c r="D57" i="10"/>
  <c r="D56" i="10"/>
  <c r="D55" i="10"/>
  <c r="D54" i="10"/>
  <c r="D53" i="10"/>
  <c r="D52" i="10"/>
  <c r="D51" i="10"/>
  <c r="D50" i="10"/>
  <c r="D49" i="10"/>
  <c r="D48" i="10"/>
  <c r="D47" i="10"/>
  <c r="D46" i="10"/>
  <c r="D45" i="10"/>
  <c r="D44" i="10"/>
  <c r="D43" i="10"/>
  <c r="D42" i="10"/>
  <c r="D41" i="10"/>
  <c r="D40" i="10"/>
  <c r="D39" i="10"/>
  <c r="D38" i="10"/>
  <c r="D37" i="10"/>
  <c r="D36" i="10"/>
  <c r="D35" i="10"/>
  <c r="D34" i="10"/>
  <c r="D33" i="10"/>
  <c r="D32" i="10"/>
  <c r="D31" i="10"/>
  <c r="D30" i="10"/>
  <c r="D29" i="10"/>
  <c r="D28" i="10"/>
  <c r="D27" i="10"/>
  <c r="D26" i="10"/>
  <c r="D25" i="10"/>
  <c r="D24" i="10"/>
  <c r="D23" i="10"/>
  <c r="D22" i="10"/>
  <c r="D21" i="10"/>
  <c r="D20" i="10"/>
  <c r="D19" i="10"/>
  <c r="D18" i="10"/>
  <c r="D17" i="10"/>
  <c r="D16" i="10"/>
  <c r="D15" i="10"/>
  <c r="D14" i="10"/>
  <c r="D13" i="10"/>
  <c r="D12" i="10"/>
  <c r="D11" i="10"/>
  <c r="D10" i="10"/>
  <c r="D9" i="10"/>
  <c r="D8" i="10"/>
  <c r="D7" i="10"/>
  <c r="D6" i="10"/>
  <c r="D5" i="10"/>
  <c r="D4" i="10"/>
  <c r="L7" i="13"/>
  <c r="J7" i="13"/>
  <c r="L6" i="13"/>
  <c r="J6" i="13"/>
  <c r="J5" i="13"/>
  <c r="K4" i="13"/>
  <c r="J4" i="13"/>
  <c r="I4" i="13" s="1"/>
  <c r="H1" i="3" s="1"/>
  <c r="J3" i="13"/>
  <c r="C74" i="10"/>
  <c r="B74" i="10"/>
  <c r="L4" i="13"/>
  <c r="L5" i="13"/>
  <c r="K5" i="13" s="1"/>
  <c r="I5" i="13" s="1"/>
  <c r="H1" i="4" s="1"/>
  <c r="L3" i="13"/>
  <c r="K3" i="13" s="1"/>
  <c r="I3" i="13" s="1"/>
  <c r="H1" i="1" s="1"/>
  <c r="K6" i="13"/>
  <c r="K7" i="13"/>
  <c r="C32" i="10"/>
  <c r="C90" i="10"/>
  <c r="C91" i="10"/>
  <c r="C92" i="10"/>
  <c r="C93" i="10"/>
  <c r="C94" i="10"/>
  <c r="C95" i="10"/>
  <c r="C96" i="10"/>
  <c r="C97" i="10"/>
  <c r="C98" i="10"/>
  <c r="C99" i="10"/>
  <c r="C89" i="10"/>
  <c r="C78" i="10"/>
  <c r="C79" i="10"/>
  <c r="C80" i="10"/>
  <c r="C81" i="10"/>
  <c r="C82" i="10"/>
  <c r="C83" i="10"/>
  <c r="C84" i="10"/>
  <c r="C85" i="10"/>
  <c r="C86" i="10"/>
  <c r="C87" i="10"/>
  <c r="C88" i="10"/>
  <c r="C77" i="10"/>
  <c r="B90" i="10"/>
  <c r="B91" i="10"/>
  <c r="B92" i="10"/>
  <c r="B93" i="10"/>
  <c r="B94" i="10"/>
  <c r="B95" i="10"/>
  <c r="B96" i="10"/>
  <c r="B97" i="10"/>
  <c r="B98" i="10"/>
  <c r="B99" i="10"/>
  <c r="B100" i="10"/>
  <c r="B89" i="10"/>
  <c r="B78" i="10"/>
  <c r="B79" i="10"/>
  <c r="B80" i="10"/>
  <c r="B81" i="10"/>
  <c r="B82" i="10"/>
  <c r="B83" i="10"/>
  <c r="B84" i="10"/>
  <c r="B85" i="10"/>
  <c r="B86" i="10"/>
  <c r="B87" i="10"/>
  <c r="B88" i="10"/>
  <c r="B77" i="10"/>
  <c r="C62" i="10"/>
  <c r="C63" i="10"/>
  <c r="C64" i="10"/>
  <c r="C65" i="10"/>
  <c r="C66" i="10"/>
  <c r="C67" i="10"/>
  <c r="C68" i="10"/>
  <c r="C69" i="10"/>
  <c r="C70" i="10"/>
  <c r="C71" i="10"/>
  <c r="C72" i="10"/>
  <c r="C73" i="10"/>
  <c r="C75" i="10"/>
  <c r="C76" i="10"/>
  <c r="C61" i="10"/>
  <c r="B76" i="10"/>
  <c r="B70" i="10"/>
  <c r="B71" i="10"/>
  <c r="B72" i="10"/>
  <c r="B73" i="10"/>
  <c r="B75" i="10"/>
  <c r="B62" i="10"/>
  <c r="B63" i="10"/>
  <c r="B64" i="10"/>
  <c r="B65" i="10"/>
  <c r="B66" i="10"/>
  <c r="B67" i="10"/>
  <c r="B68" i="10"/>
  <c r="B69" i="10"/>
  <c r="B61" i="10"/>
  <c r="C58" i="10"/>
  <c r="C59" i="10"/>
  <c r="C60" i="10"/>
  <c r="C57" i="10"/>
  <c r="C56" i="10"/>
  <c r="B60" i="10"/>
  <c r="B57" i="10"/>
  <c r="B58" i="10"/>
  <c r="B59" i="10"/>
  <c r="B56" i="10"/>
  <c r="C38" i="10"/>
  <c r="C39" i="10"/>
  <c r="C40" i="10"/>
  <c r="C41" i="10"/>
  <c r="C42" i="10"/>
  <c r="C43" i="10"/>
  <c r="C44" i="10"/>
  <c r="C45" i="10"/>
  <c r="C46" i="10"/>
  <c r="C47" i="10"/>
  <c r="C48" i="10"/>
  <c r="C49" i="10"/>
  <c r="C50" i="10"/>
  <c r="C51" i="10"/>
  <c r="C52" i="10"/>
  <c r="C53" i="10"/>
  <c r="C54" i="10"/>
  <c r="C55" i="10"/>
  <c r="C37" i="10"/>
  <c r="B51" i="10"/>
  <c r="B52" i="10"/>
  <c r="B53" i="10"/>
  <c r="B54" i="10"/>
  <c r="B55" i="10"/>
  <c r="B38" i="10"/>
  <c r="B39" i="10"/>
  <c r="B40" i="10"/>
  <c r="B41" i="10"/>
  <c r="B42" i="10"/>
  <c r="B43" i="10"/>
  <c r="B44" i="10"/>
  <c r="B45" i="10"/>
  <c r="B46" i="10"/>
  <c r="B47" i="10"/>
  <c r="B48" i="10"/>
  <c r="B49" i="10"/>
  <c r="B50" i="10"/>
  <c r="B37" i="10"/>
  <c r="C24" i="10"/>
  <c r="C25" i="10"/>
  <c r="C26" i="10"/>
  <c r="C27" i="10"/>
  <c r="C28" i="10"/>
  <c r="C30" i="10"/>
  <c r="C31" i="10"/>
  <c r="C33" i="10"/>
  <c r="C34" i="10"/>
  <c r="C35" i="10"/>
  <c r="C36" i="10"/>
  <c r="C23" i="10"/>
  <c r="B30" i="10"/>
  <c r="B24" i="10"/>
  <c r="B25" i="10"/>
  <c r="B26" i="10"/>
  <c r="B27" i="10"/>
  <c r="B28" i="10"/>
  <c r="B29" i="10"/>
  <c r="B31" i="10"/>
  <c r="B32" i="10"/>
  <c r="B33" i="10"/>
  <c r="B34" i="10"/>
  <c r="B35" i="10"/>
  <c r="B36" i="10"/>
  <c r="B23" i="10"/>
  <c r="B4" i="10"/>
  <c r="B5" i="10"/>
  <c r="B6" i="10"/>
  <c r="B7" i="10"/>
  <c r="B8" i="10"/>
  <c r="B9" i="10"/>
  <c r="B10" i="10"/>
  <c r="B11" i="10"/>
  <c r="B12" i="10"/>
  <c r="B14" i="10"/>
  <c r="B15" i="10"/>
  <c r="B16" i="10"/>
  <c r="B17" i="10"/>
  <c r="B18" i="10"/>
  <c r="B19" i="10"/>
  <c r="B20" i="10"/>
  <c r="C21" i="10"/>
  <c r="C22" i="10"/>
  <c r="C5" i="10"/>
  <c r="C6" i="10"/>
  <c r="C7" i="10"/>
  <c r="C8" i="10"/>
  <c r="C9" i="10"/>
  <c r="C10" i="10"/>
  <c r="C11" i="10"/>
  <c r="C12" i="10"/>
  <c r="C13" i="10"/>
  <c r="C16" i="10"/>
  <c r="C17" i="10"/>
  <c r="C18" i="10"/>
  <c r="C19" i="10"/>
  <c r="C20" i="10"/>
  <c r="C4" i="10"/>
  <c r="H19" i="5"/>
  <c r="F7" i="13"/>
  <c r="H19" i="3"/>
  <c r="F4" i="13"/>
  <c r="H22" i="1"/>
  <c r="F3" i="13"/>
  <c r="H16" i="6"/>
  <c r="E9" i="13"/>
  <c r="D1" i="6" s="1"/>
  <c r="H17" i="2"/>
  <c r="H18" i="2" s="1"/>
  <c r="H20" i="5"/>
  <c r="E7" i="13" s="1"/>
  <c r="H10" i="9"/>
  <c r="E6" i="13" s="1"/>
  <c r="H25" i="4"/>
  <c r="H20" i="3"/>
  <c r="H21" i="3" s="1"/>
  <c r="H23" i="1"/>
  <c r="E3" i="13" s="1"/>
  <c r="D10" i="13"/>
  <c r="I7" i="13"/>
  <c r="H1" i="5"/>
  <c r="I6" i="13"/>
  <c r="H1" i="9" s="1"/>
  <c r="H21" i="5"/>
  <c r="H24" i="1"/>
  <c r="E5" i="13"/>
  <c r="D1" i="4" s="1"/>
  <c r="E4" i="13"/>
  <c r="G4" i="13" s="1"/>
  <c r="D1" i="3"/>
  <c r="H16" i="2"/>
  <c r="F8" i="13" s="1"/>
  <c r="H9" i="9"/>
  <c r="F6" i="13" s="1"/>
  <c r="H11" i="9"/>
  <c r="H15" i="6"/>
  <c r="H24" i="4"/>
  <c r="F5" i="13" s="1"/>
  <c r="F10" i="13" s="1"/>
  <c r="H26" i="4"/>
  <c r="F9" i="13"/>
  <c r="G9" i="13"/>
  <c r="H17" i="6"/>
  <c r="D1" i="5" l="1"/>
  <c r="G7" i="13"/>
  <c r="G3" i="13"/>
  <c r="D1" i="1"/>
  <c r="G6" i="13"/>
  <c r="D1" i="9"/>
  <c r="E8" i="13"/>
  <c r="G5" i="13"/>
  <c r="D1" i="2" l="1"/>
  <c r="G8" i="13"/>
  <c r="E10" i="13"/>
  <c r="G10" i="13" l="1"/>
  <c r="E11" i="13"/>
  <c r="A1" i="5" l="1"/>
  <c r="A1" i="6"/>
  <c r="A1" i="2"/>
  <c r="A1" i="3"/>
  <c r="A1" i="4"/>
  <c r="A1" i="9"/>
  <c r="A1" i="1"/>
</calcChain>
</file>

<file path=xl/sharedStrings.xml><?xml version="1.0" encoding="utf-8"?>
<sst xmlns="http://schemas.openxmlformats.org/spreadsheetml/2006/main" count="1053" uniqueCount="771">
  <si>
    <t>Инструмент оценки WASH FIT
Вариант от 27 февраля 2022 г.</t>
  </si>
  <si>
    <t>Общая информация</t>
  </si>
  <si>
    <t xml:space="preserve">Инструкции по применению </t>
  </si>
  <si>
    <r>
      <rPr>
        <sz val="11"/>
        <color theme="1"/>
        <rFont val="Calibri"/>
        <family val="2"/>
        <scheme val="minor"/>
      </rPr>
      <t>2.</t>
    </r>
    <r>
      <rPr>
        <sz val="7"/>
        <color theme="1"/>
        <rFont val="Times New Roman"/>
        <family val="1"/>
      </rPr>
      <t>      </t>
    </r>
    <r>
      <rPr>
        <sz val="11"/>
        <color theme="1"/>
        <rFont val="Calibri"/>
        <family val="2"/>
        <scheme val="minor"/>
      </rPr>
      <t>Проведите комплексную оценку учреждения, используя согласованный перечень показателей; укажите, соответствует ли каждый показатель минимальному стандарту (столбец H): полностью соответствует (2 / зеленый), частично соответствует (1 / оранжевый) или не соответствует (0 / красный).</t>
    </r>
    <r>
      <rPr>
        <sz val="11"/>
        <color theme="1"/>
        <rFont val="Calibri"/>
        <family val="2"/>
        <scheme val="minor"/>
      </rPr>
      <t xml:space="preserve">  </t>
    </r>
  </si>
  <si>
    <r>
      <rPr>
        <sz val="11"/>
        <color theme="1"/>
        <rFont val="Calibri"/>
        <family val="2"/>
        <scheme val="minor"/>
      </rPr>
      <t>4.</t>
    </r>
    <r>
      <rPr>
        <sz val="7"/>
        <color theme="1"/>
        <rFont val="Times New Roman"/>
        <family val="1"/>
      </rPr>
      <t xml:space="preserve">       </t>
    </r>
    <r>
      <rPr>
        <sz val="11"/>
        <color theme="1"/>
        <rFont val="Calibri"/>
        <family val="2"/>
        <scheme val="minor"/>
      </rPr>
      <t>Проверьте общую балльную оценку по каждой области (водоснабжение, санитария и пр.) внизу.</t>
    </r>
    <r>
      <rPr>
        <sz val="11"/>
        <color theme="1"/>
        <rFont val="Calibri"/>
        <family val="2"/>
        <scheme val="minor"/>
      </rPr>
      <t xml:space="preserve"> </t>
    </r>
    <r>
      <rPr>
        <sz val="11"/>
        <color theme="1"/>
        <rFont val="Calibri"/>
        <family val="2"/>
        <scheme val="minor"/>
      </rPr>
      <t>Она должна вычисляться автоматически в соответствии с числом показателей, прошедших оценку.</t>
    </r>
    <r>
      <rPr>
        <sz val="11"/>
        <color theme="1"/>
        <rFont val="Calibri"/>
        <family val="2"/>
        <scheme val="minor"/>
      </rPr>
      <t xml:space="preserve"> </t>
    </r>
  </si>
  <si>
    <r>
      <rPr>
        <sz val="11"/>
        <color theme="1"/>
        <rFont val="Calibri"/>
        <family val="2"/>
        <scheme val="minor"/>
      </rPr>
      <t>5.</t>
    </r>
    <r>
      <rPr>
        <sz val="7"/>
        <color theme="1"/>
        <rFont val="Times New Roman"/>
        <family val="1"/>
      </rPr>
      <t xml:space="preserve">       </t>
    </r>
    <r>
      <rPr>
        <sz val="11"/>
        <color theme="1"/>
        <rFont val="Calibri"/>
        <family val="2"/>
        <scheme val="minor"/>
      </rPr>
      <t>Проверьте ответы по всем областям, чтобы убедиться, что вся информация является ясной и правильной и все члены рабочей группы согласны с этим.</t>
    </r>
    <r>
      <rPr>
        <sz val="11"/>
        <color theme="1"/>
        <rFont val="Calibri"/>
        <family val="2"/>
        <scheme val="minor"/>
      </rPr>
      <t xml:space="preserve"> </t>
    </r>
    <r>
      <rPr>
        <sz val="11"/>
        <color theme="1"/>
        <rFont val="Calibri"/>
        <family val="2"/>
        <scheme val="minor"/>
      </rPr>
      <t>Проверьте значение WASH FIT на листе «Сводные таблицы».</t>
    </r>
    <r>
      <rPr>
        <sz val="11"/>
        <color theme="1"/>
        <rFont val="Calibri"/>
        <family val="2"/>
        <scheme val="minor"/>
      </rPr>
      <t xml:space="preserve"> </t>
    </r>
  </si>
  <si>
    <t>Сводка балльных оценок показателей WASH FIT</t>
  </si>
  <si>
    <t>Число показателей*</t>
  </si>
  <si>
    <t>Число показателей, прошедших оценку</t>
  </si>
  <si>
    <t>Балльная оценка</t>
  </si>
  <si>
    <t>% оценки</t>
  </si>
  <si>
    <t>Лестницы СПМ</t>
  </si>
  <si>
    <t>Водоснабжение</t>
  </si>
  <si>
    <t>Санитария</t>
  </si>
  <si>
    <t>Медицинские отходы</t>
  </si>
  <si>
    <t>Гигиена рук</t>
  </si>
  <si>
    <t>Санитарная обработка помещений</t>
  </si>
  <si>
    <t>Энергопотребление и окружающая среда</t>
  </si>
  <si>
    <t>Администрация и кадровые ресурсы</t>
  </si>
  <si>
    <t xml:space="preserve">Объем выполненных проверок: </t>
  </si>
  <si>
    <t>Этап 3: Оценка рисков</t>
  </si>
  <si>
    <t xml:space="preserve">Этап 4: План улучшений </t>
  </si>
  <si>
    <t xml:space="preserve">Этап 5: Мониторинг, обзор, адаптация, улучшение </t>
  </si>
  <si>
    <t xml:space="preserve">Указать дату оценки </t>
  </si>
  <si>
    <t xml:space="preserve">Указать дату проверки </t>
  </si>
  <si>
    <t xml:space="preserve">Область </t>
  </si>
  <si>
    <t xml:space="preserve">Номер показателя </t>
  </si>
  <si>
    <r>
      <rPr>
        <b/>
        <sz val="11"/>
        <color theme="1"/>
        <rFont val="Arial"/>
        <family val="2"/>
      </rPr>
      <t>Показатель</t>
    </r>
    <r>
      <rPr>
        <b/>
        <sz val="11"/>
        <color theme="1"/>
        <rFont val="Arial"/>
        <family val="2"/>
      </rPr>
      <t xml:space="preserve"> 
</t>
    </r>
    <r>
      <rPr>
        <i/>
        <sz val="11"/>
        <color theme="1"/>
        <rFont val="Arial"/>
        <family val="2"/>
      </rPr>
      <t xml:space="preserve">
</t>
    </r>
  </si>
  <si>
    <t xml:space="preserve">Срок завершения </t>
  </si>
  <si>
    <t xml:space="preserve">Ответственные лица / организация </t>
  </si>
  <si>
    <r>
      <rPr>
        <b/>
        <sz val="11"/>
        <color theme="1"/>
        <rFont val="Arial"/>
        <family val="2"/>
      </rPr>
      <t>Со времени предыдущей оценки показатель улучшился, ухудшился или не изменился?</t>
    </r>
    <r>
      <rPr>
        <b/>
        <sz val="11"/>
        <color theme="1"/>
        <rFont val="Arial"/>
        <family val="2"/>
      </rPr>
      <t xml:space="preserve"> 
</t>
    </r>
    <r>
      <rPr>
        <i/>
        <sz val="11"/>
        <color theme="1"/>
        <rFont val="Arial"/>
        <family val="2"/>
      </rPr>
      <t>Добавить столбец для каждой новой проверки</t>
    </r>
  </si>
  <si>
    <t xml:space="preserve">Если задача в стадии выполнения и/или задерживается, какие корректирующие или дополнительные меры необходимы? 
Если задача завершена, как будут сохраняться положительные изменения? </t>
  </si>
  <si>
    <t>Когда проблема будет оцениваться / проверяться в следующий раз?</t>
  </si>
  <si>
    <t>Любые прочие комментарии / замечания</t>
  </si>
  <si>
    <t xml:space="preserve">Администрация и кадровые ресурсы </t>
  </si>
  <si>
    <t>Балльные оценки WASH FIT</t>
  </si>
  <si>
    <t>Вопрос</t>
  </si>
  <si>
    <t xml:space="preserve">Категория </t>
  </si>
  <si>
    <t>Показатель</t>
  </si>
  <si>
    <t xml:space="preserve">Зеленый (2) </t>
  </si>
  <si>
    <t xml:space="preserve">Желтый (1) </t>
  </si>
  <si>
    <t>Красный (0)</t>
  </si>
  <si>
    <t>Пояснительные примечания</t>
  </si>
  <si>
    <t>W_1a</t>
  </si>
  <si>
    <t xml:space="preserve">Водоснабжение
Ответить либо на
1A, либо на 1B
</t>
  </si>
  <si>
    <t xml:space="preserve">Имеется улучшенная система водоснабжения с подачей воды по трубам в помещение или на территорию учреждения </t>
  </si>
  <si>
    <t xml:space="preserve">На территории (в зданиях учреждения) имеется улучшенный источник водоснабжения
</t>
  </si>
  <si>
    <t>Улучшенный источник водоснабжения имеется на территории (но за пределами здания учреждения)</t>
  </si>
  <si>
    <t>Улучшенный источник водоснабжения на территории отсутствует</t>
  </si>
  <si>
    <r>
      <rPr>
        <sz val="11"/>
        <color rgb="FF000000"/>
        <rFont val="Arial"/>
        <family val="2"/>
      </rPr>
      <t>Под улучшенным источником водоснабжения в соответствии с Совместной программой мониторинга ВОЗ/ЮНИСЕФ понимается источник водоснабжения, который по природе своей конструкции и исполнения потенциально может подавать безопасную воду.</t>
    </r>
    <r>
      <rPr>
        <sz val="11"/>
        <color rgb="FF000000"/>
        <rFont val="Arial"/>
        <family val="2"/>
      </rPr>
      <t xml:space="preserve"> </t>
    </r>
    <r>
      <rPr>
        <sz val="11"/>
        <color rgb="FF000000"/>
        <rFont val="Arial"/>
        <family val="2"/>
      </rPr>
      <t>Среди примеров подобных источников: водопровод, водопроводные краны или стояки, защищенные копаные колодцы; трубные колодцы; скважины, дождевая вода, либо питьевая вода в таре или вода после станций водоподготовки.</t>
    </r>
    <r>
      <rPr>
        <sz val="11"/>
        <color rgb="FF000000"/>
        <rFont val="Arial"/>
        <family val="2"/>
      </rPr>
      <t xml:space="preserve"> 
</t>
    </r>
    <r>
      <rPr>
        <sz val="11"/>
        <color rgb="FF000000"/>
        <rFont val="Arial"/>
        <family val="2"/>
      </rPr>
      <t>При достижении зеленого или желтого уровня показателя считается, что требования к обеспечению базового водоснабжения выполняются при наличии воды, т.е. показатель W_3b является желтым или зеленым).</t>
    </r>
    <r>
      <rPr>
        <sz val="11"/>
        <color rgb="FF000000"/>
        <rFont val="Arial"/>
        <family val="2"/>
      </rPr>
      <t xml:space="preserve"> </t>
    </r>
  </si>
  <si>
    <t>W_1b</t>
  </si>
  <si>
    <t>На территории учреждения имеется водопровод</t>
  </si>
  <si>
    <t>Вода подается по трубам во все отделения учреждения, характеризующиеся высоким риском (родильное отделение, операционные, интенсивной терапии)</t>
  </si>
  <si>
    <t xml:space="preserve">Вода подается по трубам внутрь учреждения, но не в отделения, характеризующиеся высоким риском </t>
  </si>
  <si>
    <t>Вода по трубам внутрь учреждения не подается</t>
  </si>
  <si>
    <t>W_2</t>
  </si>
  <si>
    <t>•  Основной
•  Отделение</t>
  </si>
  <si>
    <t>Все краны подведены к имеющейся и действующей системе водоснабжения, протечки из труб отсутствуют</t>
  </si>
  <si>
    <t xml:space="preserve">Все краны подсоединены и функционируют </t>
  </si>
  <si>
    <t xml:space="preserve">Подсоединены и функционируют более половины всех кранов </t>
  </si>
  <si>
    <t xml:space="preserve">Подсоединены и функционируют менее половины всех кранов </t>
  </si>
  <si>
    <t xml:space="preserve">Водопроводные трубы должны регулярно осматриваться; также должен иметься порядок ликвидации протечек сразу же после их обнаружения. 
В крупных учреждениях для обеспечения санитарной обработки помещений консультации на каждом этаже на различных участках и в каждом крупном отделении / палате или крыле должен иметься исправный кран. 
</t>
  </si>
  <si>
    <t>W_3a</t>
  </si>
  <si>
    <t xml:space="preserve">Наличие воды </t>
  </si>
  <si>
    <t>•  Основной</t>
  </si>
  <si>
    <t xml:space="preserve">Вода подается в течение всего времени работы учреждения </t>
  </si>
  <si>
    <t xml:space="preserve">Вода подается 7 дней в неделю, весь день, каждый день </t>
  </si>
  <si>
    <t>Вода подается 4 дня в неделю и/или не весь день</t>
  </si>
  <si>
    <t xml:space="preserve">Вода подается реже, чем 4 дня в неделю и/или отсутствует более, чем полдня </t>
  </si>
  <si>
    <t xml:space="preserve">Вода должна подаваться в учреждение каждый день / все время, в течение которого оно открыто и оказывает помощь. 
</t>
  </si>
  <si>
    <t>W_3b</t>
  </si>
  <si>
    <t xml:space="preserve">Вода подается в течение всего времени, пока проводится оценка WASH FIT </t>
  </si>
  <si>
    <t xml:space="preserve">Вода имеется на территории всего объекта </t>
  </si>
  <si>
    <t>Вода подается из некоторых, но не из всех точек водоснабжения</t>
  </si>
  <si>
    <t xml:space="preserve">Вода отсутствует </t>
  </si>
  <si>
    <t xml:space="preserve">Данный вопрос соответствует вопросу, рекомендуемому СПМ: «Подается ли вода из основного источника водоснабжения во время обследования?» Данный вопрос, в комбинации с W_1, может использоваться для расчета уровней обслуживания СПМ, касающихся водоснабжения. </t>
  </si>
  <si>
    <t>W_4</t>
  </si>
  <si>
    <t>Вода подается круглый год (т.е. на услуги водоснабжения не влияют времена года, погодные явления / экстремальные события или иные ограничивающие факторы)</t>
  </si>
  <si>
    <t>Вода имеется в течение всего года</t>
  </si>
  <si>
    <t>Нехватка воды в течение трех и более месяцев</t>
  </si>
  <si>
    <t>W_5</t>
  </si>
  <si>
    <t>Основная система водоснабжения функционирует в течение 3 последних месяцев без каких-либо крупных поломок</t>
  </si>
  <si>
    <t>В основной системе водоснабжения случались поломки, для устранения которых потребовалось больше недели, либо которые остались неустраненными</t>
  </si>
  <si>
    <t xml:space="preserve">Под поломкой понимается отсутствие подачи воды или ситуация, при которой система подает менее 50% проектного объема воды. </t>
  </si>
  <si>
    <t>W_6</t>
  </si>
  <si>
    <t>•  Повыш. уровня 
•  Климат</t>
  </si>
  <si>
    <t>Выявлен, имеется и доступен дополнительный улучшенный источник водоснабжения</t>
  </si>
  <si>
    <t xml:space="preserve">Дополнительный источник водоснабжения выявлен, но не улучшенного качества, либо улучшенного качества, но труднодоступен </t>
  </si>
  <si>
    <t xml:space="preserve">Дополнительных источников водоснабжения не имеется </t>
  </si>
  <si>
    <t xml:space="preserve">Для резервных источников водоснабжения может потребоваться очистка воды в связи с возможным повышенным содержанием мышьяка или аналогичными проблемами. </t>
  </si>
  <si>
    <t>W_7</t>
  </si>
  <si>
    <t>Вода подается в достаточном количестве для всех целей</t>
  </si>
  <si>
    <t>Вода подается в достаточном количестве для всех целей во всем учреждении</t>
  </si>
  <si>
    <t>Количества подаваемой воды достаточно для обеспечения менее чем 75% целей</t>
  </si>
  <si>
    <t>W_8</t>
  </si>
  <si>
    <t>Учреждение имеет резервуары для хранения воды на случай отключения основного источника водоснабжения; резервуары для хранения воды защищены (в т.ч. от экстремальных погодных явлений, связанных с климатом) и правильно обслуживаются (т.е. регулярно осматриваются, очищаются / дезинфицируются); их объемы достаточны для удовлетворения потребностей учреждения в течение 2 дней</t>
  </si>
  <si>
    <t xml:space="preserve">Имеются емкости для хранения воды, обеспечивается защита воды, ее достаточно для обеспечения потребностей в течение двух дней </t>
  </si>
  <si>
    <t xml:space="preserve">Воды достаточно на два дня, но ее защита не обеспечивается, либо защита воды обеспечивается, но воды достаточно только на один день </t>
  </si>
  <si>
    <t xml:space="preserve">Емкость хранилища для воды достаточна менее чем на день, либо отсутствует </t>
  </si>
  <si>
    <t xml:space="preserve">Хранилище для воды должно быть защищено от загрязнения и должно выдерживать экстремальные погодные условия. 
Чтобы вычислить требуемую емкость хранилища воды, рассчитать количество воды (показатель W_7), требуемое на 24 часа, а затем умножить результат на 2, чтобы получить объем воды, необходимый на 48 часов. 
Необходимо обеспечить резервное хранилище в расчете на периоды повышенного риска. По возможности необходимо обеспечить хранилище воды, достаточное более чем на 2 дня, а также обеспечить приоритет подачи воды на важнейшие участки и в отделения, занятые спасением жизни (т.е. в родильные помещения и отделения неотложной помощи). </t>
  </si>
  <si>
    <t>W_9</t>
  </si>
  <si>
    <t xml:space="preserve">Система сбора дождевой воды с ее безопасным хранением существует и исправна </t>
  </si>
  <si>
    <t>Сбор дождевой воды не применяется (хотя дождевая вода имеется в наличии)</t>
  </si>
  <si>
    <t xml:space="preserve">Желоба и крыши, используемые для сбора дождевой воды, а также емкости для хранения должны регулярно очищаться (минимум раз в месяц), либо по мере необходимости при сильных бурях и ливнях. 
В системе также должно использоваться устройство первого смыва, спроектированное для отвода первой порции загрязненной дождевой воды, так чтобы она не попадала в резервуар для хранения и в фильтровальный блок. </t>
  </si>
  <si>
    <t>W_10</t>
  </si>
  <si>
    <t xml:space="preserve">Стратегии сокращения нерационального использования воды эффективно используются, потери воды исключены </t>
  </si>
  <si>
    <t>Стратегии сокращения нерационального использования воды используются, но некоторая часть воды все равно теряется</t>
  </si>
  <si>
    <t>Стратегии нерационального использования воды не применяются</t>
  </si>
  <si>
    <t>W_11</t>
  </si>
  <si>
    <t>Питьевая вода</t>
  </si>
  <si>
    <t xml:space="preserve">[Там, где применяется хлорирование]
В питьевой воде содержится надлежащее количество остаточного свободного хлора (≥ 0,2 мг/л или ≥ 0,5 мг/л в чрезвычайных ситуациях) </t>
  </si>
  <si>
    <t xml:space="preserve">Питьевая вода доступна, содержание в ней остаточного свободного хлора соответствует требованиям </t>
  </si>
  <si>
    <t xml:space="preserve">Остаточный свободный хлор в воде имеется, но его содержание &lt;0,2 мг/л </t>
  </si>
  <si>
    <t>Содержание остаточного свободного хлора неизвестно / отсутствует возможность проанализировать его содержание / питьевая вода отсутствует</t>
  </si>
  <si>
    <t>W_12</t>
  </si>
  <si>
    <t xml:space="preserve">Питьевая вода не содержит кишечной палочки ИЛИ имеется низкий риск ее воздействия, согласно форме СП </t>
  </si>
  <si>
    <t xml:space="preserve">Питьевая вода содержит кишечную палочку в количестве ≤10 /100 мл, ИЛИ имеется средний риск ее воздействия, согласно форме СП </t>
  </si>
  <si>
    <t xml:space="preserve">Питьевая вода содержит кишечную палочку в количестве &gt;10/100 мл / содержание кишечной палочки неизвестно / возможность провести анализ отсутствует / питьевая вода отсутствует ИЛИ имеется высокий риск воздействия кишечной палочки, согласно форме СП </t>
  </si>
  <si>
    <t>W_13</t>
  </si>
  <si>
    <t>Качество воды</t>
  </si>
  <si>
    <t xml:space="preserve">•  Повыш. уровня </t>
  </si>
  <si>
    <t xml:space="preserve">Водопроводная вода очищается и регулируется муниципальными властями при помощи средств безопасного водопользования, либо вода регулярно очищается на месте
</t>
  </si>
  <si>
    <t>Вода очищается и регулируется при помощи водопровода, либо вода очищается регулярно при помощи проверенной технологии</t>
  </si>
  <si>
    <t xml:space="preserve">Вода очищается при помощи проверенной технологии, но не регулярно </t>
  </si>
  <si>
    <t>W_14</t>
  </si>
  <si>
    <t>Качество воды регулярно и в установленном порядке проверяется в соответствии с национальными стандартами</t>
  </si>
  <si>
    <t xml:space="preserve">Качество воды проверяется, но не в установленном порядке или нерегулярно </t>
  </si>
  <si>
    <t>Проверка качества воды не производится, либо национальных стандартов не существует</t>
  </si>
  <si>
    <t>W_15</t>
  </si>
  <si>
    <t>В основных зонах ожидания и/или на входе в каждое отделение, а также во всех помещениях, где пациенты ночуют или где им оказывается помощь, имеется точка питьевой воды с безопасной питьевой водой, функционирующая постоянно</t>
  </si>
  <si>
    <t>Питьевая вода имеется повсюду и постоянно</t>
  </si>
  <si>
    <t xml:space="preserve">Питьевая вода имеется, но лишь в некоторых местах и иногда </t>
  </si>
  <si>
    <t>Питьевая вода отсутствует</t>
  </si>
  <si>
    <t>W_16</t>
  </si>
  <si>
    <t xml:space="preserve">Душевые
</t>
  </si>
  <si>
    <t xml:space="preserve">Душевые имеются в расчете на каждое отделение или на 40 пациентов, они исправны и доступны для использования </t>
  </si>
  <si>
    <t>Душевые имеются, но числом меньше, чем 1 функционирующая / доступная на 40 пациентов / на отделение</t>
  </si>
  <si>
    <t xml:space="preserve">Душевые отсутствуют </t>
  </si>
  <si>
    <t>W_17</t>
  </si>
  <si>
    <t>Душевые</t>
  </si>
  <si>
    <t>Исправный душ / помывочное помещение имеются, но не в предродовом / родовом отделении, либо они имеются, но неисправны</t>
  </si>
  <si>
    <t>Душ / помывочное помещение для женщин отсутствуют</t>
  </si>
  <si>
    <t xml:space="preserve">Число показателей водоснабжения, прошедших оценку: </t>
  </si>
  <si>
    <t>S_1</t>
  </si>
  <si>
    <t>Туалеты</t>
  </si>
  <si>
    <t xml:space="preserve">•  Основной
•  Отделение
•  СПМ, базовая санитария  </t>
  </si>
  <si>
    <t xml:space="preserve">В учреждении имеется достаточное число улучшенных туалетов для пациентов </t>
  </si>
  <si>
    <t>Два и более улучшенных туалета для амбулаторных больных, плюс один на 20 пользователей / пациентов стационара.</t>
  </si>
  <si>
    <t>Требование соблюдается в отношении амбулаторных больных или пациентов стационара, но не для тех и других одновременно.</t>
  </si>
  <si>
    <t xml:space="preserve">Ни пациенты стационара, ни амбулаторные больные не имеют достаточного числа туалетов, либо существующие туалеты не являются улучшенными </t>
  </si>
  <si>
    <t>S_2</t>
  </si>
  <si>
    <t xml:space="preserve">Все туалеты для пациентов открыты и пригодны для использования 
</t>
  </si>
  <si>
    <t>Все туалеты для пациентов открыты и пригодны для использования</t>
  </si>
  <si>
    <t xml:space="preserve">Некоторые, но не все туалеты для пациентов открыты и пригодны для использования </t>
  </si>
  <si>
    <t xml:space="preserve">Все туалеты для пациентов закрыты или непригодны для использования </t>
  </si>
  <si>
    <t>S_3</t>
  </si>
  <si>
    <t>•  Основной
•  Отделение
•  Базовый показатель СПМ по гигиене рук</t>
  </si>
  <si>
    <t xml:space="preserve">Не более чем в 5 метрах от каждого туалета имеется функционирующая точка для мытья рук </t>
  </si>
  <si>
    <t>Не более чем в 5 метрах от каждого туалета имеется исправная точка для мытья рук</t>
  </si>
  <si>
    <t>S_4</t>
  </si>
  <si>
    <t xml:space="preserve">Минимум один исправный туалет зарезервирован для персонала; он отделен от остальных/ ясно обозначен как таковой </t>
  </si>
  <si>
    <t xml:space="preserve">Отдельный туалет для персонала отсутствует, либо туалеты являются неулучшенными </t>
  </si>
  <si>
    <t xml:space="preserve">Для выполнения требований к базовой санитарии (измеряемых СПМ) необходимо наличие отдельного улучшенного туалета для персонала. </t>
  </si>
  <si>
    <t>S_5</t>
  </si>
  <si>
    <t xml:space="preserve">•  Основной
•  Отделение
•  СПМ, базовая санитария </t>
  </si>
  <si>
    <t xml:space="preserve">Отдельные туалеты для мужчин / женщин имеются и ясно обозначены как таковые (и обеспечивают приватность для пользователей) </t>
  </si>
  <si>
    <t xml:space="preserve">Отдельные туалеты имеются, но их ясная маркировка отсутствует </t>
  </si>
  <si>
    <t xml:space="preserve">Отдельные туалеты отсутствуют, приватность в других туалетах не обеспечивается, либо туалеты являются неулучшенными </t>
  </si>
  <si>
    <t>S_6</t>
  </si>
  <si>
    <t xml:space="preserve">Как минимум в одном пригодном для использования улучшенном туалете есть условия для соблюдения требований гигиены во время менструации </t>
  </si>
  <si>
    <t>Минимум один туалет приспособлен для выполнения менструальной гигиены</t>
  </si>
  <si>
    <t>Место для выполнения женской гигиены имеется, но вода отсутствует, туалет грязный / неисправный, либо ведро для отходов имеется, но заполнено</t>
  </si>
  <si>
    <t xml:space="preserve">Мест для выполнения менструальной гигиены нет, либо такие места есть, но туалетом нельзя пользоваться, либо туалеты являются неулучшенными </t>
  </si>
  <si>
    <t>S_7</t>
  </si>
  <si>
    <t xml:space="preserve">•  Основной 
•  СПМ, базовая санитария  </t>
  </si>
  <si>
    <t>Как минимум один исправный улучшенный туалет удовлетворяет потребностям людей с ограниченной подвижностью</t>
  </si>
  <si>
    <t>Минимум один исправный туалет удовлетворяет потребностям людей с ограниченной подвижностью</t>
  </si>
  <si>
    <t xml:space="preserve">Туалет удовлетворяет потребностям людей с ограниченной подвижностью, но неисправен, либо туалет исправен, но удовлетворяет потребностям людей с ограниченной подвижностью лишь частично </t>
  </si>
  <si>
    <t xml:space="preserve">Туалеты для людей с ограниченными возможностями отсутствуют или являются неулучшенными </t>
  </si>
  <si>
    <t>S_8</t>
  </si>
  <si>
    <t xml:space="preserve">Обращение с фекальным шламом </t>
  </si>
  <si>
    <t xml:space="preserve">Канализационные системы </t>
  </si>
  <si>
    <t xml:space="preserve">Этап изоляции относится только к сантехническим системам без канализации. </t>
  </si>
  <si>
    <t>S_9a</t>
  </si>
  <si>
    <t xml:space="preserve">• Канализационные системы 
•  Повыш. уровня </t>
  </si>
  <si>
    <t xml:space="preserve">Планы зданий и отчеты операторов подтверждают, что туалеты учреждения соединяются с канализацией. Данные о затоплениях на территории учреждения или местной общины отсутствуют </t>
  </si>
  <si>
    <t xml:space="preserve">Определить невозможно </t>
  </si>
  <si>
    <t>S_9b</t>
  </si>
  <si>
    <t xml:space="preserve">•  Объекты без канализации 
•  Повыш. уровня </t>
  </si>
  <si>
    <t>Подготовленный персонал, имеющий необходимое защитное оборудование, периодически опорожняет контейнеры с фекальным шламом, не допуская при этом проливов, после чего шлам либо а) увозится с территории для очистки, либо b) безопасно закапывается на территории
[не относится к выгребным ямам, которые после заполнения покрываются сверху и закрываются. Перейти к S_10a]</t>
  </si>
  <si>
    <t>Контейнер опорожнялся за последние 5 лет (или в соответствии с графиком опорожнения) силами подготовленного персонала, использующего соответствующее защитное оборудование; содержимое контейнера либо а) вывозилось за пределы учреждения для переработки, либо b) фекальный шлам безопасно закапывался на месте</t>
  </si>
  <si>
    <t>Частоту опорожнения или безопасность утилизации установить невозможно</t>
  </si>
  <si>
    <t>Контейнер не опорожнялся, либо имеются подтвержденные факты небезопасной утилизации без очистки в местную окружающую среду (например, в реки или на территории сельскохозяйственных угодий)</t>
  </si>
  <si>
    <t>S_10a</t>
  </si>
  <si>
    <r>
      <rPr>
        <sz val="11"/>
        <color theme="1"/>
        <rFont val="Arial"/>
        <family val="2"/>
      </rPr>
      <t>Обращение со сточными водами</t>
    </r>
    <r>
      <rPr>
        <sz val="11"/>
        <color theme="1"/>
        <rFont val="Arial"/>
        <family val="2"/>
      </rPr>
      <t xml:space="preserve">
</t>
    </r>
    <r>
      <rPr>
        <i/>
        <sz val="11"/>
        <color rgb="FF000000"/>
        <rFont val="Arial"/>
        <family val="2"/>
      </rPr>
      <t>Отвечать либо на S_10a, либо на S_10b</t>
    </r>
  </si>
  <si>
    <t>Надлежащим образом спроектированные КОС с общедоступным журналом учета эксплуатации, показывающим, что они отвечают местным / национальным стандартам эффективности очистки</t>
  </si>
  <si>
    <t>Функционирующие КОС имеются. Ситуация с эксплуатацией неясна или не соответствует стандартам</t>
  </si>
  <si>
    <t>КОС неисправны или отсутствуют</t>
  </si>
  <si>
    <t>S_10b</t>
  </si>
  <si>
    <r>
      <rPr>
        <sz val="11"/>
        <color theme="1"/>
        <rFont val="Arial"/>
        <family val="2"/>
      </rPr>
      <t xml:space="preserve">Обращение с фекальным шламом
</t>
    </r>
    <r>
      <rPr>
        <sz val="11"/>
        <color theme="1"/>
        <rFont val="Arial"/>
        <family val="2"/>
      </rPr>
      <t xml:space="preserve">
</t>
    </r>
    <r>
      <rPr>
        <i/>
        <sz val="11"/>
        <color rgb="FF000000"/>
        <rFont val="Arial"/>
        <family val="2"/>
      </rPr>
      <t>Отвечать либо на S_10a, либо на S_10b</t>
    </r>
  </si>
  <si>
    <t xml:space="preserve">Используются правильно спроектированные и правильно эксплуатируемые установки очистки фекального шлама, соответствующие эксплуатационным стандартам, эксплуатационные данные по ним имеются в публичном доступе </t>
  </si>
  <si>
    <t>Надлежащим образом спроектированные и эксплуатируемые установки переработки фекального шлама с общедоступным журналом учета эксплуатации, показывающим, что они отвечают местным / национальным стандартам эффективности очистки</t>
  </si>
  <si>
    <t>Функционирующие установки переработки фекального шлама имеются. Ситуация с их эксплуатацией неясна</t>
  </si>
  <si>
    <t>Установки по переработке фекального шлама неисправны или отсутствуют</t>
  </si>
  <si>
    <t>S_11</t>
  </si>
  <si>
    <t>Удаление ливневых вод</t>
  </si>
  <si>
    <t>•  Основной 
•  Климат</t>
  </si>
  <si>
    <t>Дренажная система существует, исправна (не засорена) и успешно отводит воду из учреждения в безопасную зону естественной фильтрации (т.е. не непосредственно в дома или коммунальные объекты)</t>
  </si>
  <si>
    <t xml:space="preserve">Дренажная система имеется, но ее производительности недостаточно для отвода всего объема сточных вод, либо она засорена </t>
  </si>
  <si>
    <t>Дренажная система отсутствует</t>
  </si>
  <si>
    <t>S_12</t>
  </si>
  <si>
    <t xml:space="preserve">Бытовые сточные и/или ливневые воды собираются и используются для мытья, чистки, полива растений и смыва туалетов </t>
  </si>
  <si>
    <t xml:space="preserve">Имеется и функционирует система сбора и повторного использования бытовых сточных и ливневых вод </t>
  </si>
  <si>
    <t xml:space="preserve">Система сбора бытовых сточных / ливневых вод имеется, но не используется в полной мере </t>
  </si>
  <si>
    <t xml:space="preserve">Система сбора бытовых сточных или ливневых вод отсутствует </t>
  </si>
  <si>
    <t xml:space="preserve">Повторное использование бытовых сточных и/или ливневых вод может быть полезным в качестве меры охраны водных ресурсов. Такая вода не нуждается в очистке перед повторным использованием при условии, что она не смешивается с фекальными / канализационными водами, и при условии, что отсутствуют другие возможные риски заражения или инфильтрации. 
</t>
  </si>
  <si>
    <t>S_13</t>
  </si>
  <si>
    <t>Удаление бытовых сточных вод</t>
  </si>
  <si>
    <t>Бытовые сточные воды безопасно собираются в отдельную трубопроводную систему</t>
  </si>
  <si>
    <t>Система сбора бытовых сточных вод выполняет сбор воды, но имеется некоторый риск загрязнения в местах перекрестных соединений</t>
  </si>
  <si>
    <t>Система бытовых сточных вод неисправна</t>
  </si>
  <si>
    <t>Бытовые сточные воды могут также использоваться для полива растений и смыва унитазов.</t>
  </si>
  <si>
    <t xml:space="preserve">Число показателей санитарии, прошедших оценку: </t>
  </si>
  <si>
    <t>HCWM_1</t>
  </si>
  <si>
    <t>Разделение отходов</t>
  </si>
  <si>
    <t xml:space="preserve">Вблизи всех точек образования отходов имеются функциональные контейнеры для сбора неинфекционных отходов (общего типа), инфекционных и острых колющих и режущих отходов 
</t>
  </si>
  <si>
    <t>Вблизи всех точек образования отходов имеются функциональные контейнеры для сбора отходов</t>
  </si>
  <si>
    <t>Функциональные контейнеры имеются в некоторых точках образования отходов, но не во всех</t>
  </si>
  <si>
    <t>Контейнеры отсутствуют, либо отсутствует раздельный сбор острых отходов</t>
  </si>
  <si>
    <t>HCWM_2</t>
  </si>
  <si>
    <t>Отходы правильно разделяются во всех точках производства отходов</t>
  </si>
  <si>
    <t xml:space="preserve">Отходы правильно разделяются во всех точках производства отходов </t>
  </si>
  <si>
    <t xml:space="preserve">Более 75% контейнеров содержат правильные отходы </t>
  </si>
  <si>
    <t xml:space="preserve">Менее 75% контейнеров используются для правильных отходов </t>
  </si>
  <si>
    <t xml:space="preserve">В месте сбора отходов должно иметься минимум три ясно маркированных (или обозначенных разными цветами) контейнера для раздельного сбора (1) острых, (2) инфекционных и (3) неинфекционных отходов общего типа. Контейнеры должны быть заполнены не более чем на три четверти (75%) и не должны содержать отходов, не соответствующих их маркировке. Контейнеры должны быть рассчитаны на тип отходов, для которого они предназначены: контейнеры для острых отходов должны быть непрокалывающимися, а остальные должны быть защищенными от протечек. Контейнеры для острых и инфекционных отходов должны быть снабжены крышками. Под помещениями консультации имеются в виду помещения или участки медицинского учреждения, в которых оказывается уход или осуществляется лечение. 
Убедиться, что во всех контейнерах учреждения содержатся правильные отходы. </t>
  </si>
  <si>
    <t>HCWM_3</t>
  </si>
  <si>
    <t xml:space="preserve">Во всех точках производства отходов имеются хорошо видимые напоминания о необходимости правильного разделения отходов </t>
  </si>
  <si>
    <t>Хорошо видимые напоминания имеются во всех точках производства отходов</t>
  </si>
  <si>
    <t xml:space="preserve">Напоминания имеются в некоторых, но не во всех точках производства отходов </t>
  </si>
  <si>
    <t xml:space="preserve">Напоминания отсутствуют </t>
  </si>
  <si>
    <t>HCWM_4</t>
  </si>
  <si>
    <t>Персонал</t>
  </si>
  <si>
    <r>
      <rPr>
        <sz val="11"/>
        <color rgb="FF000000"/>
        <rFont val="Arial"/>
        <family val="2"/>
      </rPr>
      <t>В распоряжении всего персонала, отвечающего за удаление, очистку и утилизацию отходов, имеются соответствующие средства индивидуальной защиты и ресурсы для гигиенической обработки рук</t>
    </r>
    <r>
      <rPr>
        <sz val="11"/>
        <color rgb="FF000000"/>
        <rFont val="Arial"/>
        <family val="2"/>
      </rPr>
      <t xml:space="preserve"> </t>
    </r>
  </si>
  <si>
    <t xml:space="preserve">Имеются ресурсы для гигиены рук и средств индивидуальной защиты </t>
  </si>
  <si>
    <t>Средства индивидуальной защиты имеются, но не для всего персонала, либо они есть, но повреждены</t>
  </si>
  <si>
    <t>Средств индивидуальной защиты для персонала не имеется</t>
  </si>
  <si>
    <t>HCWM_5</t>
  </si>
  <si>
    <t xml:space="preserve">Сокращение объема отходов </t>
  </si>
  <si>
    <t>Напоминания имеются, инструктаж проводится, СИЗ используются рационально</t>
  </si>
  <si>
    <t xml:space="preserve">Некоторое число напоминаний имеется, определенный инструктаж проводится, но для сокращения использования СИЗ сделано недостаточно </t>
  </si>
  <si>
    <t xml:space="preserve">Напоминаний нет, обучение не проводится </t>
  </si>
  <si>
    <t>HCWM_6</t>
  </si>
  <si>
    <t xml:space="preserve">•  Основной
•  Отделение
</t>
  </si>
  <si>
    <t xml:space="preserve">Во всем учреждении применяются стратегии по сокращению количества отходов, включая приобретение товаров, упакованных в меньшее количество упаковки и в более экологичную упаковку </t>
  </si>
  <si>
    <t xml:space="preserve">Стратегии имеются и последовательно применяются во всем учреждении </t>
  </si>
  <si>
    <t xml:space="preserve">Стратегии имеются, но применяются непоследовательно или неэффективно </t>
  </si>
  <si>
    <t>Стратегий не существует</t>
  </si>
  <si>
    <t>HCWM_7</t>
  </si>
  <si>
    <t>•  Климат</t>
  </si>
  <si>
    <t xml:space="preserve">Имеется система, в соответствии с которой перерабатываемые материалы сортируются и отправляются на перерабатывающие предприятия </t>
  </si>
  <si>
    <t xml:space="preserve">Утилизация не выполняется </t>
  </si>
  <si>
    <t xml:space="preserve">К распространенным отходам, производимым в медучреждении, которые могут быть утилизированы, относятся бумага, картон и пластик. К материалам, не подлежащим утилизации, относятся выброшенные пищевые продукты, металл, стекло, изделия из текстиля и дерева. </t>
  </si>
  <si>
    <t>HCWM_8</t>
  </si>
  <si>
    <t xml:space="preserve">Хранение </t>
  </si>
  <si>
    <t xml:space="preserve">Имеется отдельный огражденный и безопасный участок складирования отходов, имеющий достаточную вместимость, где острые колющие и режущие, инфекционные и неинфекционные отходы хранятся отдельно друг от друга </t>
  </si>
  <si>
    <t>Имеется выделенная огороженная территория достаточной вместимости; отходы хранятся отдельно</t>
  </si>
  <si>
    <t>Выделенная территория для отходов отсутствует</t>
  </si>
  <si>
    <t>HCWM_9</t>
  </si>
  <si>
    <t xml:space="preserve">Инфекционные отходы хранятся перед их переработкой / утилизацией не дольше, чем это допускается максимальным сроком безопасного хранения (определяемым климатическими условиями) </t>
  </si>
  <si>
    <t>Инфекционные отходы хранятся не дольше, чем допускается максимальным сроком безопасного хранения</t>
  </si>
  <si>
    <t xml:space="preserve">Инфекционные отходы хранятся дольше, чем допускается максимальным сроком безопасного хранения, но не дольше одного месяца </t>
  </si>
  <si>
    <t>HCWM_10</t>
  </si>
  <si>
    <t xml:space="preserve">Переработка </t>
  </si>
  <si>
    <t xml:space="preserve">• Только в отношении переработки отходов на территории </t>
  </si>
  <si>
    <t xml:space="preserve">Технология переработки (мусоросжигательная установка или альтернативная технология переработки) инфекционных, колющих и режущих отходов построена в соответствии с надлежащими стандартами, правильно обслуживается, функциональна и имеет производительность, достаточную для переработки производимых отходов </t>
  </si>
  <si>
    <t xml:space="preserve">Технология соответствует действующим стандартам, правильно обслуживается, функциональна и имеет достаточную производительность </t>
  </si>
  <si>
    <t xml:space="preserve">Технология не является функциональной и имеет недостаточную производительность </t>
  </si>
  <si>
    <t>HCWM_11</t>
  </si>
  <si>
    <t>Переработка</t>
  </si>
  <si>
    <t xml:space="preserve">Для сжигания или альтернативных технологий переработки имеется достаточно энергии / топлива </t>
  </si>
  <si>
    <t xml:space="preserve">Имеется достаточное количество энергии / топлива </t>
  </si>
  <si>
    <t>HCWM_12</t>
  </si>
  <si>
    <t xml:space="preserve">• Только в отношении переработки отходов вне территории 
•  СПМ, базовое удаление отходов  </t>
  </si>
  <si>
    <t xml:space="preserve">Отходы собираются регулярно, безопасным образом, и отправляются на соответствующее перерабатывающее предприятие </t>
  </si>
  <si>
    <t xml:space="preserve">Отходы собираются регулярно, безопасным образом, но перерабатывающее предприятие не проверялось </t>
  </si>
  <si>
    <t xml:space="preserve">Безопасность и регулярность сбора отходов не обеспечиваются, либо отходы не отправляются на соответствующее или лицензированное предприятие </t>
  </si>
  <si>
    <t xml:space="preserve">Отходы после их вывоза за пределы учреждения должны перерабатываться и утилизироваться безопасным образом. Это должно осуществляться на лицензированном или аккредитованном предприятии. </t>
  </si>
  <si>
    <t>HCWM_13</t>
  </si>
  <si>
    <t>Утилизация</t>
  </si>
  <si>
    <t xml:space="preserve">Имеется функциональный котлован, огражденный участок или возможность пользоваться муниципальными услугами по сбору и вывозу; их вместимость / производительность достаточна для удовлетворения потребностей </t>
  </si>
  <si>
    <t>Котлован или другие методы удаления отходов не используются</t>
  </si>
  <si>
    <t xml:space="preserve">Котлованы для отходов должны быть закрыты для исключения затопления, а также не должны переполняться. </t>
  </si>
  <si>
    <t>HCWM_14</t>
  </si>
  <si>
    <t xml:space="preserve">• Переработка отходов на территории
•  Климат </t>
  </si>
  <si>
    <t>Котлованы для отходов рассчитаны для защиты от затоплений, а для чрезвычайных ситуаций имеется альтернативное место</t>
  </si>
  <si>
    <t xml:space="preserve">Котлованы для отходов могут выдерживать ограниченное затопление, но резервного или альтернативного места не предусмотрено </t>
  </si>
  <si>
    <t>HCWM_15</t>
  </si>
  <si>
    <t xml:space="preserve">• Переработка отходов на территории </t>
  </si>
  <si>
    <t xml:space="preserve">Зольная яма имеется и функциональна </t>
  </si>
  <si>
    <t>Имеется, но не функциональна, переполнена или не ограждена / не имеет запора</t>
  </si>
  <si>
    <t>Зольная яма отсутствует</t>
  </si>
  <si>
    <t>HCWM_16</t>
  </si>
  <si>
    <t xml:space="preserve">Утилизация
</t>
  </si>
  <si>
    <t xml:space="preserve">• На месте 
• Только больницы </t>
  </si>
  <si>
    <t xml:space="preserve">Котлован имеется, все анатомические / патологические отходы утилизируются правильно </t>
  </si>
  <si>
    <t xml:space="preserve">Котлован отсутствует </t>
  </si>
  <si>
    <t>Котлованы для биологической переработки отходов могут быть с изоляцией стенок или без таковой, в зависимости от геологии почвы. Они должны иметь бетонную плиту. Котлован для отходов должен быть закрыт (бетонной плитой) для исключения затопления, снабжен вентиляционной трубой; его переполнение не допускается. Он должен иметь замок или огорожен для предотвращения несанкционированного доступа.</t>
  </si>
  <si>
    <t>HCWM_17</t>
  </si>
  <si>
    <t xml:space="preserve">Фармацевтические отходы </t>
  </si>
  <si>
    <t xml:space="preserve">• Только больницы </t>
  </si>
  <si>
    <t>Все фармацевтические отходы перерабатываются и утилизируются безопасным способом</t>
  </si>
  <si>
    <t xml:space="preserve">Утилизируются безопасным способом некоторые, но не все фармацевтические отходы </t>
  </si>
  <si>
    <t xml:space="preserve">Переработка или утилизация фармацевтических отходов безопасным способом отсутствует </t>
  </si>
  <si>
    <t>HCWM_18</t>
  </si>
  <si>
    <t xml:space="preserve">Имеется сотрудник, хорошо обученный обращению с медицинскими отходами и надзору за ними, который выполняет свои обязанности согласно действующим профессиональным стандартам </t>
  </si>
  <si>
    <t xml:space="preserve">Сотрудник хорошо обучен и правильно исполняет свои обязанности </t>
  </si>
  <si>
    <t xml:space="preserve">Сотрудник обучен, но не выполняет своих обязанностей правильно, либо назначенный сотрудник не обучен </t>
  </si>
  <si>
    <t xml:space="preserve">Соответствующего сотрудника не имеется </t>
  </si>
  <si>
    <t>HCWM_19</t>
  </si>
  <si>
    <t xml:space="preserve">Персонал, обращающийся с медицинскими отходами и занимающийся их удалением, а также работники здравоохранения вакцинированы от гепатита В (кроме того, им сделаны другие рекомендованные прививки в соответствии с национальными рекомендациями) </t>
  </si>
  <si>
    <t xml:space="preserve">Весь персонал прошел всю необходимую вакцинацию </t>
  </si>
  <si>
    <t xml:space="preserve">Вакцинацию прошла лишь часть сотрудников </t>
  </si>
  <si>
    <t xml:space="preserve">Никто из персонала не прошел вакцинацию </t>
  </si>
  <si>
    <t>HCWM_20</t>
  </si>
  <si>
    <t xml:space="preserve">Готовность к чрезвычайным ситуациям </t>
  </si>
  <si>
    <t xml:space="preserve">Применяются стратегии, направленные на удаление повышенного объема отходов </t>
  </si>
  <si>
    <t xml:space="preserve">Стратегии имеются, но применяются неэффективно </t>
  </si>
  <si>
    <t xml:space="preserve">Число показателей удаления медицинских отходов, прошедших оценку: </t>
  </si>
  <si>
    <t>H_1</t>
  </si>
  <si>
    <t xml:space="preserve">Наличие </t>
  </si>
  <si>
    <t>•  Основной 
•  Отделение
•  Базовый показатель СПМ по гигиене рук</t>
  </si>
  <si>
    <t xml:space="preserve">Функционирующие точки для мытья рук имеются на всех участках оказания помощи, включая родильный зал </t>
  </si>
  <si>
    <t xml:space="preserve">На всех участках оказания помощи имеются средства обеспечения гигиены рук (либо вода и мыло, либо антисептик для рук на спиртовой основе) </t>
  </si>
  <si>
    <t xml:space="preserve">Функционирующие точки гигиены рук имеются минимум на 75% участках оказания помощи </t>
  </si>
  <si>
    <t xml:space="preserve">Функционирующие точки гигиены рук имеются менее чем на 75% участках оказания помощи </t>
  </si>
  <si>
    <t>H_2</t>
  </si>
  <si>
    <t>Функционирующие точки для мытья рук имеются во всех зонах ожидания и других общественных местах, а также в зоне утилизации отходов</t>
  </si>
  <si>
    <t xml:space="preserve">Функциональные точки гигиены рук имеются на всех участках </t>
  </si>
  <si>
    <t>Функциональные точки гигиены рук отсутствуют</t>
  </si>
  <si>
    <t>(S_3)</t>
  </si>
  <si>
    <t>(Не более чем в 5 метрах от каждого туалета имеется функционирующая точка для мытья рук)</t>
  </si>
  <si>
    <t xml:space="preserve">См. S_3 </t>
  </si>
  <si>
    <t>H_3</t>
  </si>
  <si>
    <t xml:space="preserve">Пропаганда гигиены </t>
  </si>
  <si>
    <t xml:space="preserve">Материалы, пропагандирующие гигиену рук, находятся во всех отделениях / местах оказания помощи и ясно видны </t>
  </si>
  <si>
    <t xml:space="preserve">Материалы ясно показаны во всех отделениях / местах оказания помощи </t>
  </si>
  <si>
    <t>Материалы показаны в некоторых отделениях / местах оказания помощи, но не во всех</t>
  </si>
  <si>
    <t>Материалы отсутствуют</t>
  </si>
  <si>
    <t>H_4</t>
  </si>
  <si>
    <t>Соблюдение гигиены</t>
  </si>
  <si>
    <t xml:space="preserve">Регулярно (не реже раза в год) проводятся мероприятия по обеспечению и проверке соблюдения гигиены рук
</t>
  </si>
  <si>
    <t>Во всем учреждении регулярно (не реже раза в год) проводятся мероприятия по проверке соблюдения гигиены рук</t>
  </si>
  <si>
    <t>Мероприятия по проверке соблюдения гигиены рук предусмотрены политикой, но проводятся нерегулярно</t>
  </si>
  <si>
    <t>Мероприятия по проверке соблюдения гигиены рук не проводятся</t>
  </si>
  <si>
    <t>Прямой контроль гигиены рук означает прямое наблюдение за ее соблюдением в соответствии с документом ВОЗ «Мои 5 моментов для гигиены рук». 
Непрямой контроль гигиены рук означает контроль за расходом мыла и антисептика на спиртовой основе. 
В более продвинутых учреждениях форма самооценки эффективности гигиены рук ВОЗ может заполняться ежегодно.</t>
  </si>
  <si>
    <t>H_5</t>
  </si>
  <si>
    <t>Расходные материалы (для гигиены рук)</t>
  </si>
  <si>
    <t>•  Повыш. уровня 
•  Отделение</t>
  </si>
  <si>
    <t>Регулярно (не реже раза в три месяца) по отделениям проводятся проверки наличия антисептика для рук, мыла, одноразовых полотенец и других ресурсов для гигиены рук</t>
  </si>
  <si>
    <t xml:space="preserve">Проверки по отделениям проводятся регулярно (минимум ежегодно)  </t>
  </si>
  <si>
    <t>Проверки по отделениям проводятся реже, чем раз в неделю, либо проверки неполные</t>
  </si>
  <si>
    <t>Проверки не проводятся</t>
  </si>
  <si>
    <t xml:space="preserve">Число показателей гигиены, прошедших оценку: </t>
  </si>
  <si>
    <t>EC_1</t>
  </si>
  <si>
    <t>Правила</t>
  </si>
  <si>
    <t>Повсюду в учреждении развешаны правила (или протоколы) санитарной обработки помещения (всего учреждения или отделений), которые соблюдаются, и соблюдение которых отслеживается</t>
  </si>
  <si>
    <t xml:space="preserve">Политика или протокол санитарной обработки существуют, применяются, их соблюдение контролируется </t>
  </si>
  <si>
    <t xml:space="preserve">Политика или протокол санитарной обработки существуют, но не применяются, либо их соблюдение не контролируется </t>
  </si>
  <si>
    <t>Политики или протокола санитарной обработки не существует</t>
  </si>
  <si>
    <t>EC_2</t>
  </si>
  <si>
    <t xml:space="preserve">Контроль </t>
  </si>
  <si>
    <t>Журналы имеются, но не в каждом отделении, либо не за каждый день, либо они давно не велись</t>
  </si>
  <si>
    <t>Журналы уборки помещений отсутствуют</t>
  </si>
  <si>
    <t>EC_3</t>
  </si>
  <si>
    <t>•  Основной 
•  Отделение</t>
  </si>
  <si>
    <t xml:space="preserve">Туалеты чистятся не реже раза в день, табель уборки на виду и подписывается уборщиками </t>
  </si>
  <si>
    <t xml:space="preserve">Туалеты чистятся каждый день, табель уборки с подписями уборщиков на виду </t>
  </si>
  <si>
    <t>Туалеты чистятся, но реже, чем раз в день (при этом табель уборки может иметься или отсутствовать)</t>
  </si>
  <si>
    <t>Табель уборки отсутствует, туалеты чистятся реже, чем раз в день</t>
  </si>
  <si>
    <t>EC_4</t>
  </si>
  <si>
    <t>Требуемое число сотрудников имеется постоянно при возникновении необходимости, у них есть специальное время для выполнения уборки</t>
  </si>
  <si>
    <t xml:space="preserve">Некоторое число сотрудников имеется, но не в достаточном количестве, не всегда, когда они необходимы, или не во всех отделениях </t>
  </si>
  <si>
    <t xml:space="preserve">Уборочный персонал отсутствует </t>
  </si>
  <si>
    <t xml:space="preserve">EC_5 </t>
  </si>
  <si>
    <t xml:space="preserve">•  Основной 
•  СПМ, базовая санитарная обработка помещений </t>
  </si>
  <si>
    <t>Все сотрудники, ответственные за уборку, обучены выполнению уборки</t>
  </si>
  <si>
    <t xml:space="preserve">Все сотрудники, ответственные за уборку, прошли обучение </t>
  </si>
  <si>
    <t xml:space="preserve">Обучение прошли некоторые, но не все сотрудники </t>
  </si>
  <si>
    <t xml:space="preserve">Никакой персонал обучение не проходил </t>
  </si>
  <si>
    <t>EC_6</t>
  </si>
  <si>
    <t xml:space="preserve">•  Повыш. уровня 
•  Учреждение </t>
  </si>
  <si>
    <t>Имеются и соблюдаются правила и инструкции по повышению техники безопасности уборщиков и техников по удалению медицинских отходов</t>
  </si>
  <si>
    <t xml:space="preserve">Правила имеются и применяются </t>
  </si>
  <si>
    <t xml:space="preserve">Правила имеются, но применяются недостаточно </t>
  </si>
  <si>
    <t xml:space="preserve">Правила отсутствуют </t>
  </si>
  <si>
    <t>EC_7</t>
  </si>
  <si>
    <t xml:space="preserve">Материалы и инвентарь </t>
  </si>
  <si>
    <t xml:space="preserve">Имеются в достаточном количестве нужные и содержащиеся в полном порядке материалы и инвентарь для чистки самых различных помещений и поверхностей (моющие средства, швабры, ведра и т.д.) </t>
  </si>
  <si>
    <t>Все необходимое оборудование имеется в достаточном количестве и в хорошем состоянии</t>
  </si>
  <si>
    <t>Оборудование имеется, но не в хорошем состоянии, либо не везде, либо не  в достаточном количестве</t>
  </si>
  <si>
    <t>EC_8</t>
  </si>
  <si>
    <t>•  Основной 
•  Учреждение</t>
  </si>
  <si>
    <t>Бюджет выделяется, его достаточно для всех нужд</t>
  </si>
  <si>
    <t>Бюджет выделяется, но его недостаточно для удовлетворения всех нужд</t>
  </si>
  <si>
    <t xml:space="preserve">Бюджет не выделяется </t>
  </si>
  <si>
    <t>EC_9</t>
  </si>
  <si>
    <t>Имеется специальное помещение для хранения, подготовки и обслуживания уборочных материалов и инвентаря («помещение для хранения уборочного инвентаря»), которое поддерживается в чистоте и в хорошем состоянии и которое используется по назначению</t>
  </si>
  <si>
    <t>Помещение имеется, но в нем присутствуют посторонние предметы, либо оно не поддерживается в чистоте</t>
  </si>
  <si>
    <t xml:space="preserve">Специальное помещение отсутствует </t>
  </si>
  <si>
    <t>EC_10</t>
  </si>
  <si>
    <t xml:space="preserve">СИЗ			</t>
  </si>
  <si>
    <t>Для всего уборочного персонала в любое время имеются в достаточном количестве соответствующие СИЗ</t>
  </si>
  <si>
    <t>Все уборщики имеют надлежащие СИЗ</t>
  </si>
  <si>
    <t>Надлежащие СИЗ имеют некоторые уборщики, либо СИЗ имеются, но в плохом состоянии</t>
  </si>
  <si>
    <t>СИЗ отсутствуют</t>
  </si>
  <si>
    <t>EC_11</t>
  </si>
  <si>
    <t>Готовность к чрезвычайным ситуациям</t>
  </si>
  <si>
    <t xml:space="preserve">Имеется как дополнительный персонал, так и инвентарь / расходные материалы </t>
  </si>
  <si>
    <t xml:space="preserve">Для удовлетворения дополнительных потребностей недостаточно либо персонала, либо инвентаря / расходных материалов </t>
  </si>
  <si>
    <t>EC_12</t>
  </si>
  <si>
    <t xml:space="preserve">Прачечная </t>
  </si>
  <si>
    <t>Все кровати / матрасы имеют водонепроницаемые чехлы, на которых нет никаких признаков повреждений (разрывов, надрывов или отверстий)</t>
  </si>
  <si>
    <t xml:space="preserve">Все кровати / матрасы имеют водонепроницаемые чехлы без каких-либо признаков повреждений </t>
  </si>
  <si>
    <t xml:space="preserve">Кровати / матрасы имеют водонепроницаемые чехлы, но на некоторых из них имеются повреждения </t>
  </si>
  <si>
    <t xml:space="preserve">Водонепроницаемые чехлы отсутствуют </t>
  </si>
  <si>
    <t xml:space="preserve">Для пациентов стационара, находящихся на длительной госпитализации, водонепроницаемые чехлы должны быть съемными и пропускающими воздух. </t>
  </si>
  <si>
    <t>EC_13</t>
  </si>
  <si>
    <t>Прачечное помещение и оборудование чистые, хорошо обслуживаются и способны удовлетворить имеющийся спрос (в т.ч. выполнять стирку постельного белья при каждой смене пациента на больничной койке)</t>
  </si>
  <si>
    <t xml:space="preserve">Прачечная чистая, содержится в порядке и может удовлетворить потребности </t>
  </si>
  <si>
    <t xml:space="preserve">Прачечная имеется, но не содержится в чистоте, порядке или не способна удовлетворить потребности </t>
  </si>
  <si>
    <t xml:space="preserve">Функциональная прачечная отсутствует </t>
  </si>
  <si>
    <t>EC_14</t>
  </si>
  <si>
    <t xml:space="preserve">Возможность стирки горячей водой имеется, моющий инвентарь стирается отдельно </t>
  </si>
  <si>
    <t xml:space="preserve">Прачечная имеется, но вода не достигает нужной температуры, либо моющий инвентарь не стирается отдельно </t>
  </si>
  <si>
    <t xml:space="preserve">Подобные возможности отсутствуют </t>
  </si>
  <si>
    <t>EC_15</t>
  </si>
  <si>
    <t>Пищевая гигиена</t>
  </si>
  <si>
    <t xml:space="preserve">Приготовление пищи и обращение с ней осуществляются в безопасных условиях </t>
  </si>
  <si>
    <t>Соблюдаются некоторые, но не все требования к безопасности пищевых продуктов (см. примечания)</t>
  </si>
  <si>
    <t xml:space="preserve">Требования к безопасности пищевых продуктов не соблюдаются / уровень безопасности пищевых продуктов очень низкий </t>
  </si>
  <si>
    <t>EC_16</t>
  </si>
  <si>
    <t xml:space="preserve">Мухи, насекомые или крысы не имеют доступа к продовольствию и пищевым запасам </t>
  </si>
  <si>
    <t>Защита продовольствия и пищевых запасов обеспечивается, но может быть улучшена</t>
  </si>
  <si>
    <t xml:space="preserve">Продовольствие и пищевые запасы не защищены от мух, насекомых или крыс </t>
  </si>
  <si>
    <t>Участки приготовления пищи должны содержаться в чистоте и защищаться от грызунов и насекомых. 
Хранилище пищевых продуктов должно быть закрыто для предотвращения их загрязнения крысами и мухами.</t>
  </si>
  <si>
    <t xml:space="preserve">Число показателей, прошедших оценку: </t>
  </si>
  <si>
    <t>E_1</t>
  </si>
  <si>
    <t>Энергопотребление</t>
  </si>
  <si>
    <t xml:space="preserve">•  Основной </t>
  </si>
  <si>
    <t xml:space="preserve">Учреждение имеет исправный и правильно обслуживаемый источник энергии (электросеть, солнечную электростанцию и др.) </t>
  </si>
  <si>
    <t xml:space="preserve">Источник электричества имеется, исправен и поддерживается в хорошем состоянии </t>
  </si>
  <si>
    <t>Имеется, но в настоящее время не работает</t>
  </si>
  <si>
    <t>Электричество отсутствует</t>
  </si>
  <si>
    <t>E_2</t>
  </si>
  <si>
    <t>Электроэнергии достаточно для всех нужд учреждения, в том числе для освещения и автономных устройств (в т.ч. оборудования холодовой цепи в соответствии с Расширенной программой иммунизации)</t>
  </si>
  <si>
    <t xml:space="preserve">Энергия в нужном объеме имеется в любое время </t>
  </si>
  <si>
    <t xml:space="preserve">Подаваемая энергия может обеспечить часть потребностей, но не все </t>
  </si>
  <si>
    <t xml:space="preserve">Энергия отсутствует </t>
  </si>
  <si>
    <t>Все потребности включают освещение, связь, медицинские устройства / оборудование, а также жилье для персонала.</t>
  </si>
  <si>
    <t>E_3</t>
  </si>
  <si>
    <r>
      <rPr>
        <i/>
        <sz val="11"/>
        <color theme="1"/>
        <rFont val="Arial"/>
        <family val="2"/>
      </rPr>
      <t xml:space="preserve">[При подаче воды насосами]
</t>
    </r>
    <r>
      <rPr>
        <sz val="11"/>
        <color theme="1"/>
        <rFont val="Arial"/>
        <family val="2"/>
      </rPr>
      <t>Имеющейся энергии достаточно для перекачки воды</t>
    </r>
    <r>
      <rPr>
        <sz val="11"/>
        <color indexed="8"/>
        <rFont val="Arial"/>
        <family val="2"/>
      </rPr>
      <t xml:space="preserve"> </t>
    </r>
  </si>
  <si>
    <t>E_4</t>
  </si>
  <si>
    <r>
      <rPr>
        <i/>
        <sz val="11"/>
        <color theme="1"/>
        <rFont val="Arial"/>
        <family val="2"/>
      </rPr>
      <t xml:space="preserve">[При нагреве воды]
</t>
    </r>
    <r>
      <rPr>
        <sz val="11"/>
        <color theme="1"/>
        <rFont val="Arial"/>
        <family val="2"/>
      </rPr>
      <t>Имеющейся энергии достаточно для нагрева воды</t>
    </r>
  </si>
  <si>
    <t>E_5</t>
  </si>
  <si>
    <t>Резервный источник энергии</t>
  </si>
  <si>
    <t xml:space="preserve">•  Повыш. уровня 
• Отделение/учреждение </t>
  </si>
  <si>
    <t>На случай выхода из строя главного источника энергии имеется исправный резервный источник энергии (например, генератор с достаточным запасом топлива)</t>
  </si>
  <si>
    <t xml:space="preserve">Резервный источник энергии имеется, в нем достаточно топлива </t>
  </si>
  <si>
    <t xml:space="preserve">Резервный источник имеется, но не работает, либо в нем недостаточно топлива </t>
  </si>
  <si>
    <t xml:space="preserve">Резервный источник энергии отсутствует </t>
  </si>
  <si>
    <t xml:space="preserve">Резервный источник энергии может потребоваться для питания медицинских устройств, холодильников, освещения и водяных насосов. Он должен включаться автоматически при отключении основного источника энергии. Необходимо предусмотреть достаточный бюджет на приобретение топлива для резервных генераторов. </t>
  </si>
  <si>
    <t>E_6</t>
  </si>
  <si>
    <t>Эффективность</t>
  </si>
  <si>
    <t>Используется энергосберегающее освещение с усовершенствованным регулированием освещения и энергосберегающими лампами</t>
  </si>
  <si>
    <t xml:space="preserve">Все осветительные приборы являются энергосберегающими </t>
  </si>
  <si>
    <t xml:space="preserve">Энергосберегающими являются некоторые, но не все осветительные приборы </t>
  </si>
  <si>
    <t>Энергосберегающее освещение отсутствует, либо его состояние неизвестно</t>
  </si>
  <si>
    <t>Для сокращения энергопотребления в течение дня по возможности следует использовать естественное освещение.</t>
  </si>
  <si>
    <t>E_7</t>
  </si>
  <si>
    <t>Достаточность</t>
  </si>
  <si>
    <t>В родильном зале имеется достаточное освещение, в том числе в ночное время</t>
  </si>
  <si>
    <t>Родильные залы имеют достаточное освещение</t>
  </si>
  <si>
    <t>Осветительные приборы имеются, но не работают</t>
  </si>
  <si>
    <t>Освещение недостаточное, либо осветительные приборы отсутствуют</t>
  </si>
  <si>
    <t>E_8</t>
  </si>
  <si>
    <t xml:space="preserve">Все душевые имеют исправное освещение </t>
  </si>
  <si>
    <t>Освещение в душевых должно иметься во всех учреждениях, открытых в ночное время, а также там, где естественного освещения в дневное время недостаточно для того, чтобы пользоваться душевой в безопасных условиях.</t>
  </si>
  <si>
    <t>E_9</t>
  </si>
  <si>
    <t>В уборных имеется достаточное освещение, в том числе в ночное время</t>
  </si>
  <si>
    <t xml:space="preserve">Все уборные имеют исправное освещение </t>
  </si>
  <si>
    <t>Освещение в уборных должно иметься во всех учреждениях, открытых в ночное время, а также там, где естественного освещения в дневное время недостаточно для того, чтобы пользоваться уборной в безопасных условиях.</t>
  </si>
  <si>
    <t>E_10</t>
  </si>
  <si>
    <t xml:space="preserve">Вентиляция </t>
  </si>
  <si>
    <t>В помещениях для ухода за пациентами имеется достаточная функционирующая вентиляция (естественная или механическая)</t>
  </si>
  <si>
    <t>Вентиляция является достаточной и функционирует на всех участках для пациентов</t>
  </si>
  <si>
    <t xml:space="preserve">Вентиляция имеется, но не обслуживается должным образом или не является достаточной для обеспечения естественной вентиляции </t>
  </si>
  <si>
    <t xml:space="preserve">Вентиляция отсутствует </t>
  </si>
  <si>
    <t>E_11</t>
  </si>
  <si>
    <t xml:space="preserve">Борьба с переносчиками заболеваний </t>
  </si>
  <si>
    <r>
      <rPr>
        <i/>
        <sz val="11"/>
        <color rgb="FF000000"/>
        <rFont val="Arial"/>
        <family val="2"/>
      </rPr>
      <t>[В районах распространения малярии]</t>
    </r>
    <r>
      <rPr>
        <sz val="11"/>
        <color rgb="FF000000"/>
        <rFont val="Arial"/>
        <family val="2"/>
      </rPr>
      <t xml:space="preserve">
</t>
    </r>
    <r>
      <rPr>
        <sz val="11"/>
        <color rgb="FF000000"/>
        <rFont val="Arial"/>
        <family val="2"/>
      </rPr>
      <t>Над койками имеются пропитанные инсектицидом сетки для защиты пациентов от болезней, переносимых комарами</t>
    </r>
  </si>
  <si>
    <t xml:space="preserve">Все койки стационара оборудованы сетками </t>
  </si>
  <si>
    <t>Сетками оборудованы не все койки, либо сетки имеются, но в плохом состоянии</t>
  </si>
  <si>
    <t xml:space="preserve">Сетки над койками отсутствуют </t>
  </si>
  <si>
    <t>E_12</t>
  </si>
  <si>
    <t>Закупки</t>
  </si>
  <si>
    <t>Во всем учреждении используется устойчивая система закупок (основанная на учете жизненного цикла)</t>
  </si>
  <si>
    <t>Устойчивая система закупок последовательно применяется в рамках всего учреждения</t>
  </si>
  <si>
    <t xml:space="preserve">Устойчивая система закупок существует, но применяется недостаточно </t>
  </si>
  <si>
    <t xml:space="preserve">Никакой системы не существует </t>
  </si>
  <si>
    <t>E_13</t>
  </si>
  <si>
    <t xml:space="preserve">Окружающая среда </t>
  </si>
  <si>
    <t>Во всех общественных местах имеются баки для обычного мусора, мусор регулярно убирается из внутренних помещений учреждения и с его внешней территории, предпринимаются усилия к тому, чтобы улучшать и поддерживать эстетический облик учреждения путем его окраски, благоустройства (высаживания растений) и обеспечения безопасного хранения всего оборудования и других предметов</t>
  </si>
  <si>
    <t>Предпринимаются усилия к тому, чтобы поддерживать общий облик учреждения, обеспечить его чистоту, отсутствие мусора и поддержание в нем порядка</t>
  </si>
  <si>
    <t xml:space="preserve">Некоторые усилия для поддержания общего облика учреждения предпринимаются, но их недостаточно. </t>
  </si>
  <si>
    <t xml:space="preserve">Никаких усилий для поддержания общего облика учреждения не предпринимается </t>
  </si>
  <si>
    <t>M_1</t>
  </si>
  <si>
    <t xml:space="preserve">Организация работы </t>
  </si>
  <si>
    <t>В учреждении имеется функционирующая рабочая группа по улучшению качества / ПКИ или WASH FIT</t>
  </si>
  <si>
    <t xml:space="preserve">Рабочая группа имеется, имеет ясно определенные обязанности, регулярно встречается, имеет эффективное руководство, принимаемые ею решения регистрируются в протоколах заседаний и выполняются </t>
  </si>
  <si>
    <t xml:space="preserve">Рабочей группы и/или координатора не существует </t>
  </si>
  <si>
    <t>M_2</t>
  </si>
  <si>
    <t xml:space="preserve">Персонал </t>
  </si>
  <si>
    <t>•  Повыш. уровня</t>
  </si>
  <si>
    <r>
      <rPr>
        <sz val="11"/>
        <color rgb="FF000000"/>
        <rFont val="Arial"/>
        <family val="2"/>
      </rPr>
      <t>В учреждении имеется специальный координатор по WASH или инженер, работающий в соответствии с утвержденной рабочей программой при поддержке со стороны старшего руководства</t>
    </r>
  </si>
  <si>
    <t xml:space="preserve">Имеется специальный координатор </t>
  </si>
  <si>
    <t>Координатор имеется, но у него нет достаточно времени, ресурсов или мотивации для выполнения своих обязанностей</t>
  </si>
  <si>
    <t>Нет</t>
  </si>
  <si>
    <t>M_3</t>
  </si>
  <si>
    <t>Проводятся консультации с женскими группами, группами инвалидов, коренных народностей, а также с конкретными пользователями и персоналом (медсестрами, акушерками, уборщиками и др.) по задачам WASH, техническим и конструктивным вопросам; их мнения учитываются при выборе технологий, определении размещения и содержания оборудования</t>
  </si>
  <si>
    <t xml:space="preserve">С группами проводятся консультации, их мнения влияют на улучшения </t>
  </si>
  <si>
    <t xml:space="preserve">Консультации проводятся только с некоторыми группами и/или их мнения не влияют на улучшения </t>
  </si>
  <si>
    <t xml:space="preserve">Консультации с группами не проводятся </t>
  </si>
  <si>
    <t>M_4</t>
  </si>
  <si>
    <t xml:space="preserve">На видном месте вывешена легко читаемая схема организационной структуры учреждения, включая уборщиков, по состоянию на сегодняшний день </t>
  </si>
  <si>
    <t>Действующая организационная схема существует (и легко читается)</t>
  </si>
  <si>
    <t>Организационная схема существует, но устарела (или не читается)</t>
  </si>
  <si>
    <t>Отсутствует</t>
  </si>
  <si>
    <t>M_5</t>
  </si>
  <si>
    <t xml:space="preserve">У всего вспомогательного персонала, включая мусорщиков и уборщиков, имеются должностные инструкции, ясно написанные и легко читаемые, с изложением обязанностей, касающихся системы WASH и ПКИ </t>
  </si>
  <si>
    <t>Все сотрудники имеют письменные должностные инструкции, в том числе с изложением обязанностей, касающихся WASH и ПКИ</t>
  </si>
  <si>
    <t>Должностные инструкции имеют некоторые, но не все сотрудники</t>
  </si>
  <si>
    <t>Должностные инструкции отсутствуют</t>
  </si>
  <si>
    <t>M_6</t>
  </si>
  <si>
    <t xml:space="preserve">Весь новый вспомогательный персонал, включая мусорщиков и уборщиков, проходит соответствующее обучение по WASH и ПКИ, адаптированное к их функциональным обязанностям </t>
  </si>
  <si>
    <t xml:space="preserve">Все новые сотрудники проходят необходимое обучение в соответствии с их обязанностями </t>
  </si>
  <si>
    <t xml:space="preserve">Обучение проходят некоторые, но не все сотрудники, либо обучение не соответствует их обязанностям </t>
  </si>
  <si>
    <t xml:space="preserve">Обучение не проводится </t>
  </si>
  <si>
    <t>M_7</t>
  </si>
  <si>
    <t>Оценка проводится регулярно (минимум ежегодно)</t>
  </si>
  <si>
    <t>Оценка выполнения сотрудниками своих обязанностей не проводится, т.е. никакие поощрения или иные действия в их адрес не зависят от качества выполнения ими своих обязанностей</t>
  </si>
  <si>
    <t xml:space="preserve">Степень выполнения сотрудниками своих обязанностей может определяться по уровню соблюдения гигиены рук, отзывчивости, готовности выслушивать пациентов и др. </t>
  </si>
  <si>
    <t>M_8</t>
  </si>
  <si>
    <t>СОП</t>
  </si>
  <si>
    <t xml:space="preserve">Имеется протокол и эффективная система по обеспечению эксплуатации и обслуживания инфраструктуры, приобретения основного оборудования и материалов для эксплуатации и обслуживания </t>
  </si>
  <si>
    <t>Система существует и функционирует (компоненты приобретаются, инфраструктура ремонтируется по мере необходимости)</t>
  </si>
  <si>
    <t>Система существует, но не функционирует (т.е. учреждение не может приобрести материалы, либо инфраструктура не ремонтируется надлежащим образом)</t>
  </si>
  <si>
    <t>Системы не существует</t>
  </si>
  <si>
    <t xml:space="preserve">Протокол может касаться санитарной обработки помещений (адаптированный к различным служебным участкам), удаления отходов, а также эксплуатации и обслуживания сантехнических сооружений. 
Руководитель программы санитарной обработки, рабочая группа, отвечающая в учреждении за закупки, и/или комитет по ПКИ или гигиене учреждения должны разработать базовый перечень материалов и оборудования (т.е. детальные спецификации с информацией о поставщиках) с указанием требуемого количества (например, в течение года). Требуемое количество материалов и оборудования должно определяться результатами регулярных осмотров и техобслуживания. Большие учреждения могут иметь центральный склад, получающий материалы и оборудование, а затем регулярно распределяющий их по соответствующим участкам санитарной обработки внутри учреждения после инвентаризации. Подобная система также позволяет предотвратить исчерпание запасов и при необходимости приобретать дополнительные материалы при возникновении чрезвычайных ситуаций. </t>
  </si>
  <si>
    <t>M_9</t>
  </si>
  <si>
    <t xml:space="preserve">Бюджет </t>
  </si>
  <si>
    <t>Бюджет выделяется на персонал, но не на обучение, либо на расходные материалы, но не на эксплуатацию и обслуживание, либо выделяемого бюджета недостаточно на покрытие всех расходов.</t>
  </si>
  <si>
    <t>Бюджет не выделяется</t>
  </si>
  <si>
    <t xml:space="preserve">Бюджет охватывает капитальные и эксплуатационные расходы, включая расходы на персонал, его обучение, закупку принадлежностей и оборудования для уборки, оборудование контроля за выполнением программы, административные расходы, расходы на подготовку и печать контрольных перечней, протоколов и других вспомогательных материалов, а также расходы на инфраструктуру / обслуживание (например, расходы на водоснабжение и отвод сточных вод). Рекомендуется разделить бюджет на категории: персонал; инфраструктура; оборудование; материалы. 
</t>
  </si>
  <si>
    <t>M_10</t>
  </si>
  <si>
    <t xml:space="preserve">Правила </t>
  </si>
  <si>
    <t xml:space="preserve">Политика имеется, она актуальна и применяется </t>
  </si>
  <si>
    <t xml:space="preserve">Политика отсутствует </t>
  </si>
  <si>
    <t>M_11</t>
  </si>
  <si>
    <t>•  Повыш. уровня 
•  Климат 
• Только больницы</t>
  </si>
  <si>
    <t xml:space="preserve">В учреждении имеется составленная в письменном виде политика / хартия обеспечения экологической устойчивости; обеспечивается ее соблюдение </t>
  </si>
  <si>
    <t xml:space="preserve">Составленная в письменном виде политика имеется и применяется </t>
  </si>
  <si>
    <t xml:space="preserve">Составленная в письменном виде политика имеется, но не применяется </t>
  </si>
  <si>
    <t xml:space="preserve">Во все стратегии и планы WASH должны быть интегрированы концепции климатоустойчивости. </t>
  </si>
  <si>
    <t>M_12</t>
  </si>
  <si>
    <t xml:space="preserve">•  Повыш. уровня 
•  Климат </t>
  </si>
  <si>
    <t>Принят план обеспечения готовности к чрезвычайным ситуациям и реагирования на них, на его реализацию выделен бюджет, проводится его регулярная актуализация; персонал проходит обучение и практические тренировки по готовности к экстремальным погодным явлениям, особенно тем, где изменение климата выступает способствующим фактором; к реагированию на них и к ликвидации их последствий</t>
  </si>
  <si>
    <t xml:space="preserve">План принят, персонал хорошо обучен </t>
  </si>
  <si>
    <t xml:space="preserve">План принят, но персонал не обучен, либо план не реалистичен, либо он не внедрен </t>
  </si>
  <si>
    <t xml:space="preserve">План не существует </t>
  </si>
  <si>
    <t>Число показателей организации работы, прошедших оценку:</t>
  </si>
  <si>
    <t xml:space="preserve">Внесенные изменения по сравнению с предыдущей версией </t>
  </si>
  <si>
    <t xml:space="preserve">Последняя версия </t>
  </si>
  <si>
    <t xml:space="preserve">Исправление мелких опечаток </t>
  </si>
  <si>
    <t xml:space="preserve">gf </t>
  </si>
  <si>
    <r>
      <t xml:space="preserve">Риски, связанные с проблемой
</t>
    </r>
    <r>
      <rPr>
        <i/>
        <sz val="11"/>
        <color theme="1"/>
        <rFont val="Arial"/>
        <family val="2"/>
      </rPr>
      <t xml:space="preserve">Описать возможные риски, включая риски, связанные со здоровьем, человеческим достоинством, безопасностью, климатом, социальной справедливостью и пр. </t>
    </r>
    <r>
      <rPr>
        <b/>
        <sz val="11"/>
        <color theme="1"/>
        <rFont val="Arial"/>
        <family val="2"/>
      </rPr>
      <t xml:space="preserve">
</t>
    </r>
  </si>
  <si>
    <r>
      <t xml:space="preserve">Указать краткое описание проблемы
</t>
    </r>
    <r>
      <rPr>
        <i/>
        <sz val="11"/>
        <color theme="1"/>
        <rFont val="Arial"/>
        <family val="2"/>
      </rPr>
      <t>Указать место наличия проблемы и любые другие важные сведения. Быть максимально конкретными</t>
    </r>
  </si>
  <si>
    <r>
      <t xml:space="preserve">Последнее значение / статус
</t>
    </r>
    <r>
      <rPr>
        <i/>
        <sz val="11"/>
        <color theme="1"/>
        <rFont val="Arial"/>
        <family val="2"/>
      </rPr>
      <t>(Для сокрытия показателей, которые не оцениваются, использовать фильтр)</t>
    </r>
    <r>
      <rPr>
        <b/>
        <sz val="11"/>
        <color theme="1"/>
        <rFont val="Arial"/>
        <family val="2"/>
      </rPr>
      <t xml:space="preserve">
</t>
    </r>
  </si>
  <si>
    <r>
      <t xml:space="preserve">Необходимые ресурсы
</t>
    </r>
    <r>
      <rPr>
        <i/>
        <sz val="11"/>
        <color theme="1"/>
        <rFont val="Arial"/>
        <family val="2"/>
      </rPr>
      <t xml:space="preserve">Финансовые, материальные и людские ресурсы </t>
    </r>
  </si>
  <si>
    <r>
      <t xml:space="preserve">Расходы / затраты
</t>
    </r>
    <r>
      <rPr>
        <i/>
        <sz val="11"/>
        <color theme="1"/>
        <rFont val="Arial"/>
        <family val="2"/>
      </rPr>
      <t>Указать затраты на выполнение мероприятия, фактически понесенные на текущую дату</t>
    </r>
  </si>
  <si>
    <r>
      <t xml:space="preserve">Состояние
</t>
    </r>
    <r>
      <rPr>
        <i/>
        <sz val="11"/>
        <color theme="1"/>
        <rFont val="Arial"/>
        <family val="2"/>
      </rPr>
      <t xml:space="preserve">Выберите из выпадающего списка </t>
    </r>
  </si>
  <si>
    <t>Базовый</t>
  </si>
  <si>
    <t>Огранич.</t>
  </si>
  <si>
    <t>Отс.</t>
  </si>
  <si>
    <t>Комментарии</t>
  </si>
  <si>
    <r>
      <t xml:space="preserve">ПРИМЕЧАНИЕ. Практика удаления медицинских отходов различается в разных медучреждениях в зависимости от того, перерабатываются ли они на месте (децентрализованная переработка) или вне учреждения (централизованно). Определенные показатели относятся </t>
    </r>
    <r>
      <rPr>
        <b/>
        <i/>
        <u/>
        <sz val="11"/>
        <color theme="1"/>
        <rFont val="Arial"/>
        <family val="2"/>
      </rPr>
      <t>либо</t>
    </r>
    <r>
      <rPr>
        <b/>
        <sz val="11"/>
        <color theme="1"/>
        <rFont val="Arial"/>
        <family val="2"/>
      </rPr>
      <t xml:space="preserve"> к переработке в учреждении, </t>
    </r>
    <r>
      <rPr>
        <b/>
        <i/>
        <u/>
        <sz val="11"/>
        <color theme="1"/>
        <rFont val="Arial"/>
        <family val="2"/>
      </rPr>
      <t>либо</t>
    </r>
    <r>
      <rPr>
        <b/>
        <sz val="11"/>
        <color theme="1"/>
        <rFont val="Arial"/>
        <family val="2"/>
      </rPr>
      <t xml:space="preserve"> вне его. При отсутствии указания показатель относится к обоим видам переработки.  </t>
    </r>
  </si>
  <si>
    <t xml:space="preserve">•  Основной
•  Отделение
•  СПМ, базовое удаление отходов  </t>
  </si>
  <si>
    <r>
      <rPr>
        <sz val="11"/>
        <color rgb="FFFF0000"/>
        <rFont val="Calibri"/>
        <family val="2"/>
        <scheme val="minor"/>
      </rPr>
      <t>*Примечание. Содержимое столбца D «Число показателей»</t>
    </r>
    <r>
      <rPr>
        <sz val="11"/>
        <color theme="1"/>
        <rFont val="Calibri"/>
        <family val="2"/>
        <scheme val="minor"/>
      </rPr>
      <t xml:space="preserve"> не обновляется автоматически. При добавлении новых показателей в различных областях или их удалении (в случае, если они не оцениваются или не применимы к конкретной ситуации) отредактировать это число. Содержимое столбцов E, F, G, I будет вычислено автоматически. </t>
    </r>
  </si>
  <si>
    <r>
      <t>1.</t>
    </r>
    <r>
      <rPr>
        <sz val="7"/>
        <color theme="1"/>
        <rFont val="Times New Roman"/>
        <family val="1"/>
      </rPr>
      <t xml:space="preserve">       </t>
    </r>
    <r>
      <rPr>
        <sz val="11"/>
        <color theme="1"/>
        <rFont val="Calibri"/>
        <family val="2"/>
        <scheme val="minor"/>
      </rPr>
      <t xml:space="preserve">Проанализируйте все листы и определите, какие показатели вы будете оценивать и отслеживать, какие необходимо изменить в соответствии с национальными стандартами и какие дополнительные показатели следует включить. Дополнительные инструкции о том, как это делать, приведены в новом издании руководства WASH FIT (2022 г.). </t>
    </r>
    <r>
      <rPr>
        <b/>
        <sz val="11"/>
        <color theme="1"/>
        <rFont val="Calibri"/>
        <family val="2"/>
        <scheme val="minor"/>
      </rPr>
      <t xml:space="preserve">Примечание. Измените число показателей в столбце D Сводных таблиц. Это необходимо для изменения знаменателя в формуле расчета значений показателей WASH FIT. </t>
    </r>
  </si>
  <si>
    <r>
      <t>3.</t>
    </r>
    <r>
      <rPr>
        <sz val="7"/>
        <color theme="1"/>
        <rFont val="Times New Roman"/>
        <family val="1"/>
      </rPr>
      <t xml:space="preserve">       </t>
    </r>
    <r>
      <rPr>
        <sz val="11"/>
        <color theme="1"/>
        <rFont val="Calibri"/>
        <family val="2"/>
        <scheme val="minor"/>
      </rPr>
      <t>Укажите дополнительную информацию в столбце J (Комментарии). Например, почему значение того или иного показателя не соответствует целевому, важные замечания или вопросы, нуждающиеся в дальнейшем изучении.</t>
    </r>
  </si>
  <si>
    <r>
      <t>Данный инструмент дает возможность рабочим группам по WASH FIT проводить тщательную оценку своего учреждения в целях составления плана улучшений. Он заменяет инструмент, который был опубликован ВОЗ/ЮНИСЕФ в 2018 г. в составе «</t>
    </r>
    <r>
      <rPr>
        <i/>
        <sz val="11"/>
        <color theme="1"/>
        <rFont val="Calibri"/>
        <family val="2"/>
        <scheme val="minor"/>
      </rPr>
      <t>Методического пособия по улучшению водоснабжения и санитарии в медицинских учреждениях (WASH FIT)</t>
    </r>
    <r>
      <rPr>
        <sz val="11"/>
        <color theme="1"/>
        <rFont val="Calibri"/>
        <family val="2"/>
        <scheme val="minor"/>
      </rPr>
      <t xml:space="preserve">». Он также будет доступен в электронной форме в составе Kobo Toolbox в начале 2022 г. 
Он охватывает семь областей:
          1. Водоснабжение 
          2. Санитария
          3. Медицинские отходы 
          4. Гигиена рук 
          5. Санитарная обработка помещений
          6. Администрация и кадровые ресурсы 
          7. Энергопотребление и окружающая среда
Для показателей каждой области выделен отдельный рабочий лист; при этом для каждого показателя приводятся целевые значения, соответствующие минимальным стандартам безопасной и чистой среды, которых учреждения обязаны придерживаться. 
Показатели соответствуют показателям Совместной программы ВОЗ/ЮНИСЕФ по мониторингу в области водоснабжения и санитарии (СПМ), применяющимся для расчета базовых уровней обслуживания. Показатели, соответствующие СПМ, маркированы как «Базовые показатели СПМ по водоснабжению / санитарии / гигиене рук». Эти показатели менять не разрешается. Все прочие показатели могут быть изменены в соответствии с местным контекстом. 
Некоторые вопросы обозначены словом «Отделение». Это означает, что данные показатели могут оцениваться в рамках учреждения несколько раз, т.е. один раз по каждому отделению. Для получения общего значения при оценке нескольких отделений вычисляется среднее значение показателя по всем проанализированным отделениям. В качестве альтернативы можно вычислить значение показателя WASH FIT по конкретному отделению либо по всему учреждению. </t>
    </r>
  </si>
  <si>
    <r>
      <t xml:space="preserve">Вероятность возникновения
</t>
    </r>
    <r>
      <rPr>
        <i/>
        <sz val="11"/>
        <color theme="1"/>
        <rFont val="Arial"/>
        <family val="2"/>
      </rPr>
      <t>Балльная оценка от 0 до 10</t>
    </r>
    <r>
      <rPr>
        <sz val="11"/>
        <color theme="1"/>
        <rFont val="Arial"/>
        <family val="2"/>
      </rPr>
      <t xml:space="preserve"> 
</t>
    </r>
    <r>
      <rPr>
        <i/>
        <sz val="11"/>
        <color theme="1"/>
        <rFont val="Arial"/>
        <family val="2"/>
      </rPr>
      <t>(0 – наименее вероятно, 10 – наиболее вероятно)</t>
    </r>
  </si>
  <si>
    <r>
      <t xml:space="preserve">Серьезность риска для пользователей учреждения (пациентов, персонала и посетителей) и окружающей среды
</t>
    </r>
    <r>
      <rPr>
        <i/>
        <sz val="11"/>
        <color theme="1"/>
        <rFont val="Arial"/>
        <family val="2"/>
      </rPr>
      <t>Балльная оценка от 0 до 10 
(0 – минимальный риск, 10 – максимальный риск)</t>
    </r>
  </si>
  <si>
    <r>
      <t xml:space="preserve">Конкретные меры, которые необходимо предпринять для решения проблемы
</t>
    </r>
    <r>
      <rPr>
        <i/>
        <sz val="11"/>
        <color theme="1"/>
        <rFont val="Arial"/>
        <family val="2"/>
      </rPr>
      <t xml:space="preserve">Указать столько мер, сколько необходимо </t>
    </r>
  </si>
  <si>
    <t>Водоснабжение /
сантехнические системы</t>
  </si>
  <si>
    <t xml:space="preserve">Охрана водных ресурсов </t>
  </si>
  <si>
    <t xml:space="preserve">• Основной 
• Первичные учреждения
• СПМ, базовое водоснабжение </t>
  </si>
  <si>
    <t xml:space="preserve">• Основной 
• Больницы/ вторичные / реферальные учреждения
• СПМ, базовое водоснабжение </t>
  </si>
  <si>
    <t>• Основной
• Отделение</t>
  </si>
  <si>
    <t>• Основной</t>
  </si>
  <si>
    <t xml:space="preserve">• Основной
• СПМ, базовое водоснабжение 
</t>
  </si>
  <si>
    <t>• Основной
• Климат</t>
  </si>
  <si>
    <t>• Повыш. уровня 
• Климат</t>
  </si>
  <si>
    <t xml:space="preserve">Количества воды достаточно для обеспечения 75% целей (во всех отделениях и для всех целей) </t>
  </si>
  <si>
    <t>Питьевая вода должна соответствовать требованиям, содержащимся в Руководстве ВОЗ по обеспечению качества питьевой воды (2017 г.) или в национальных стандартах: https://www.who.int/water_sanitation_health/publications/drinking-water-quality-guidelines-4-including-1st-addendum/en/ 
Содержание остаточного свободного хлора должно регулярно проверяться, а его дозировка корректироваться, если его содержание в воде не соответствует требованиям (эффективность хлорирования зависит от изменения pH, температуры, содержания органики и источника водоснабжения). Документация, подтверждающая требуемое содержание остаточного свободного хлора во время ранее выполненного анализа, должна быть доступна для проверки. В случае наводнения одного хлора для дезинфекции воды будет недостаточно из-за большой вероятности ее повышенной мутности. 
Для эффективной дезинфекции потребуется дополнительная концентрация свободного хлора ≥ 0,5 мг/л минимум через 30 мин. контакта (при pH &lt; 8,0). Содержание остаточного хлора должно поддерживаться во всей распределительной системе. Минимальная остаточная концентрация свободного хлора в точке подачи должна составлять ≥ 0,2 мг/л.
Использование безопасной воды (в соответствии с указаниями ВОЗ по качеству питьевой воды, т.е. отсутствие следов кишечной палочки в 100 мл воды и остаточная концентрация свободного хлора ≥0,5 мг/л минимум через 30 мин. контакта при pH &lt; 8,0) позволяют минимизировать риск контакта с живущими в воде патогенами кишечного и природного происхождения (Pseudomonas, Legionella и др.). Безопасная вода должна подаваться во все клинические участки или, как минимум, в отделения, характеризующиеся высоким риском возникновения АСМП и УПП, а также во все помещения родильных отделений.</t>
  </si>
  <si>
    <t xml:space="preserve">Питьевая вода должна соответствовать требованиям, содержащимся в Руководстве ВОЗ по обеспечению качества питьевой воды (2017 г.) или в национальных стандартах: https://www.who.int/water_sanitation_health/publications/drinking-water-quality-guidelines-4-including-1st-addendum/en/ 
Если результат анализа содержания кишечной палочки превышает 10 / 100 мл, анализ необходимо повторить. 
WASH FIT содержит формы для санитарной проверки источников водоснабжения 4 типов: трубчатого колодца с ручным насосом, глубокой водяной скважины с моторизованным насосом, водораспределительной сети и резервуара для хранения; сбора дождевой воды. Выбрать одну или несколько форм СП, в соответствии с видами источников водоснабжения учреждения. </t>
  </si>
  <si>
    <t xml:space="preserve">• Повыш. уровня </t>
  </si>
  <si>
    <t xml:space="preserve">• Повыш. уровня 
• Учреждение 
</t>
  </si>
  <si>
    <t>• Повыш. уровня
• Отделение</t>
  </si>
  <si>
    <t xml:space="preserve">• Повыш. уровня 
• Отделение
• Больницы / реферальные учреждения </t>
  </si>
  <si>
    <t>• Повыш. уровня 
• Отделение
• Учреждения, где происходят роды</t>
  </si>
  <si>
    <t>Выявлены и имеются дополнительные источники водоснабжения улучшенного качества, к которым можно получить доступ (с обеспечением очистки воды при необходимости) в том случае, если основной источник водоснабжения выйдет из строя / станет недоступен</t>
  </si>
  <si>
    <r>
      <rPr>
        <i/>
        <sz val="11"/>
        <color rgb="FF000000"/>
        <rFont val="Arial"/>
        <family val="2"/>
      </rPr>
      <t xml:space="preserve">[Там, где осадки выпадают регулярно и в достаточном количестве] </t>
    </r>
    <r>
      <rPr>
        <sz val="11"/>
        <color rgb="FF000000"/>
        <rFont val="Arial"/>
        <family val="2"/>
      </rPr>
      <t>Система сбора дождевой воды (с безопасным ее хранением) исправна и обеспечивает безопасное ее хранение</t>
    </r>
  </si>
  <si>
    <t>Для сокращения нерационального использования воды применяются стратегии сокращения водопотребления</t>
  </si>
  <si>
    <t>Риск для здоровья, создаваемый системой водоснабжения, низкий или отсутствует (что подтверждается измерением содержания кишечной палочки в 100 мл воды и/или определением балльной оценки риска во время санитарной проверки)</t>
  </si>
  <si>
    <t>В предродовом и родовом отделениях имеется приватный запирающийся исправный душ или женская комната</t>
  </si>
  <si>
    <t>Для обеспечения и контроля рационального использования средств индивидуальной защиты (СИЗ) (например, использования перчаток только в случае необходимости) развешаны соответствующие напоминания и проводится необходимый инструктаж</t>
  </si>
  <si>
    <t>Регулярно (не реже раза в год) выполняется оценка выполнения персоналом своих обязанностей (например, в том что касается гигиены рук); хорошо работающие сотрудники поощряются морально и материально, а тем, кто не выполняет своих обязанностей должным образом, оказывается необходимая поддержка</t>
  </si>
  <si>
    <t>За последние 3 месяца в основной системе водоснабжения не было поломок, либо любые поломки устранялись в течение не более 48 часов</t>
  </si>
  <si>
    <t xml:space="preserve">В основной системе водоснабжения случались поломки, но они были устранены в течение не более одной недели </t>
  </si>
  <si>
    <t>Системы сбора дождевой воды существуют, но сбор является небезопасным либо недостаточным, либо имеются протечки</t>
  </si>
  <si>
    <t xml:space="preserve">Вода не очищается либо очищается при помощи технологии, которая не соответствует стандартам ВОЗ </t>
  </si>
  <si>
    <t>В предродовом и родовом отделениях имеется исправный душ или помывочное помещение</t>
  </si>
  <si>
    <t xml:space="preserve">Потребности в воде различаются в зависимости от вида учреждения и числа пациентов. 
Чтобы рассчитать потребности учреждения в воде, суммировать следующие стандартные объемы либо стандартные объемы, принятые на национальном уровне (обратить внимание, что потребности могут быть разными в разные месяцы года, поэтому для расчета необходимо брать значение за месяц, потребности в который являются максимальными):
амбулаторные пациенты (5 л/консультацию) + пациенты стационара (40–60 л/пациена/сутки) + операционная или родильное отделение (100 л/операцию) + отделение сухих смесей или дополнительно питания (0,5–5 л/консультацию, в зависимости от времени ожидания) + центр лечения холеры (60 л/пациента/сутки). Источник: Основные стандарты гигиены окружающей среды в медицинских учреждениях (ВОЗ, 2008 г.)
Указанные объемы включают расход воды для питья, уборки помещений и стирки, гигиены рук и удаления отходов. Слебует обратить внимание, что в данные объемы не входит вода, расходуемая на специальные медицинские цели (диализ и др.). </t>
  </si>
  <si>
    <t>WASH FIT, ЭТАП 4.  ПЛАН УЛУЧШЕНИЙ. Оставаясь на листе «Этапы 3–5», отсортируйте риски по выставленной оценке риска (столбец I) в порядке убывания. Определите, какие улучшения необходимы для снижения каждого риска, начиная с максимального, когда эти улучшения необходимо осуществить, какими силами и какими ресурсами. Запишите эту информацию в столбцы K–P</t>
  </si>
  <si>
    <t xml:space="preserve">WASH FIT, ЭТАП 3.  ОЦЕНКА РИСКОВ. Перейдите на лист «Этапы 3–5». По каждому показателю, которому выставлена оценка, введите краткое описание ситуации и любых рисков, связанных с ситуацией. Исходя из этих рисков, определите уровень риска (столбцы G–I). Общая балльная оценка риска будет вычислена автоматически.  </t>
  </si>
  <si>
    <t xml:space="preserve">WASH FIT, ЭТАП 5. МОНИТОРИНГ И ПРОВЕРКА. Столбцы Q–T используются для записи хода осуществления изменений. Их можно использовать позднее. Укажите срок проверки для каждого показателя (в идеале через 3–6 месяцев), после чего силами рабочей группы выполните проверку каждого показателя: что улучшилось за прошедшее время, что ухудшилось, а что осталось без изменения. </t>
  </si>
  <si>
    <r>
      <rPr>
        <b/>
        <sz val="11"/>
        <color theme="1"/>
        <rFont val="Arial"/>
        <family val="2"/>
      </rPr>
      <t>Балльная оценка риска</t>
    </r>
    <r>
      <rPr>
        <sz val="11"/>
        <color theme="1"/>
        <rFont val="Arial"/>
        <family val="2"/>
      </rPr>
      <t xml:space="preserve">
</t>
    </r>
    <r>
      <rPr>
        <i/>
        <sz val="11"/>
        <color theme="1"/>
        <rFont val="Arial"/>
        <family val="2"/>
      </rPr>
      <t>Общая оценка риска вычисляется автоматически по 2 критериям, указанным в столбцы G–H.</t>
    </r>
    <r>
      <rPr>
        <sz val="11"/>
        <color theme="1"/>
        <rFont val="Arial"/>
        <family val="2"/>
      </rPr>
      <t xml:space="preserve"> 
</t>
    </r>
    <r>
      <rPr>
        <i/>
        <sz val="11"/>
        <color theme="1"/>
        <rFont val="Arial"/>
        <family val="2"/>
      </rPr>
      <t>Чтобы ранжировать проблемы в порядке убывания, использовать функцию сортировки</t>
    </r>
    <r>
      <rPr>
        <i/>
        <sz val="11"/>
        <color rgb="FF000000"/>
        <rFont val="Arial"/>
        <family val="2"/>
      </rPr>
      <t xml:space="preserve">  </t>
    </r>
  </si>
  <si>
    <t>Нехватка воды в течение одного–двух месяцев</t>
  </si>
  <si>
    <t xml:space="preserve">•  Объекты без канализации – хранение / переработка на месте
•  Повыш. уровня </t>
  </si>
  <si>
    <t>Имеется в каждом отделении / на каждом участке либо во всем учреждении</t>
  </si>
  <si>
    <t xml:space="preserve">В учреждении должны иметься душевые, оборудованные освещением (работающим как в дневное, так и в ночное время), выключатель освещения должен находиться максимум на высоте 120 см. Дверь в душевую должна быть оборудована работоспособным замком, должна запираться изнутри, замок должен находиться на высоте 70 см максимум. Максимальный зазор между дверью и полом 5 см. Максимальный зазор между крышей и стеной 10 см. В стене и в двери не должно быть никаких отверстий. 
Душевая должна быть оборудована поручнями, прикрепленными к полу или боковым стенам на высоте 70–80 см. Душевая / помывочное помещение должно иметь факультативное сидение. Минимальные размеры душевой или помывочного помещения: 150 х 150 см для обеспечения достаточного места для маневра и/или для дополнительного человека (оказывающего помощь).
</t>
  </si>
  <si>
    <r>
      <rPr>
        <sz val="11"/>
        <color theme="1"/>
        <rFont val="Arial"/>
        <family val="2"/>
      </rPr>
      <t xml:space="preserve">Обращение со сточными водами </t>
    </r>
    <r>
      <rPr>
        <i/>
        <sz val="11"/>
        <color rgb="FF000000"/>
        <rFont val="Arial"/>
        <family val="2"/>
      </rPr>
      <t>Отвечать либо на S_9a, либо на S_9b</t>
    </r>
  </si>
  <si>
    <t xml:space="preserve">•  Канализационные системы 
•  Повыш. уровня </t>
  </si>
  <si>
    <t xml:space="preserve">Минимум один улучшенный туалет зарезервирован для персонала; этот туалет строго отделен от остальных или обозначен как таковой </t>
  </si>
  <si>
    <t>Правильно спроектированная и правильно эксплуатируемая установка очистки сточных вод, имеющая общедоступный журнал учета эксплуатации, соответствующая эксплуатационным стандартам, обеспечивает как минимум вторичную очистку сточных вод</t>
  </si>
  <si>
    <t>В изолированных условиях стационара (например, в сельских больницах) и во временных структурах (например, центрах по лечению холеры), вероятнее всего, потребуются генераторы или солнечные батареи, наличие которых следует обеспечить. Как минимум необходимо обеспечить наличие безопасных керосиновых или газовых ламп, а также мощных ручных фонариков.</t>
  </si>
  <si>
    <t xml:space="preserve">Фекальный шлам собирается в изолированный опорожняемый контейнер и затем вывозится за пределы площадки для переработки либо собирается в изолированный контейнер и перерабатывается на месте 
Жидкие стоки либо полностью накапливаются на месте, либо сливаются в землю через дно контейнера, на площадку выщелачивания, в канализационный колодец или закрытый дренаж, либо безопасно накапливаются </t>
  </si>
  <si>
    <t xml:space="preserve">Визуальный осмотр контейнера или дренажа показывает конструктивную целостность, отсутствие утечек или повреждений, отсутствие видимых скоплений жидкости или сильного запаха, свидетельствующих об утечках в окружающее пространство. Отсутствие сообщений от операторов об утечках как во влажную, так и в сухую погоду  </t>
  </si>
  <si>
    <t xml:space="preserve">Определить обеспечение изоляции путем визуального осмотра невозможно и/или операторы сообщают о периодических утечках </t>
  </si>
  <si>
    <t xml:space="preserve">Осмотры и ответы операторов свидетельствуют о повреждении контейнера, скоплениях и вытекании жидкости в открытые дренажи или на открытый грунт </t>
  </si>
  <si>
    <t xml:space="preserve">Имеются отчеты от операторов о частых утечках на территории учреждения, либо операторы канализации наблюдают частые утечки / затопления на территории местной общины </t>
  </si>
  <si>
    <r>
      <rPr>
        <sz val="11"/>
        <color theme="1"/>
        <rFont val="Arial"/>
        <family val="2"/>
      </rPr>
      <t>Туалеты соединены с канализационной системой, утечки отсутствуют.</t>
    </r>
    <r>
      <rPr>
        <sz val="11"/>
        <color theme="1"/>
        <rFont val="Arial"/>
        <family val="2"/>
      </rPr>
      <t xml:space="preserve"> </t>
    </r>
    <r>
      <rPr>
        <sz val="11"/>
        <color theme="1"/>
        <rFont val="Arial"/>
        <family val="2"/>
      </rPr>
      <t>Канализация уносит экскременты и сточные воды на очистку, утечки и затопления отсутствуют</t>
    </r>
    <r>
      <rPr>
        <sz val="11"/>
        <color theme="1"/>
        <rFont val="Arial"/>
        <family val="2"/>
      </rPr>
      <t xml:space="preserve">
</t>
    </r>
    <r>
      <rPr>
        <i/>
        <sz val="11"/>
        <color rgb="FF000000"/>
        <rFont val="Arial"/>
        <family val="2"/>
      </rPr>
      <t>[Канализационные системы]</t>
    </r>
  </si>
  <si>
    <r>
      <rPr>
        <sz val="11"/>
        <color theme="1"/>
        <rFont val="Arial"/>
        <family val="2"/>
      </rPr>
      <t xml:space="preserve">Отвод канализационных стоков может считаться безопасным только тогда, когда возможный контакт рабочих, выполняющих эксплуатацию и обслуживание оборудования, населения, живущего в непосредственной близости от объекта, а также населения более широкой территории, с фекальными массами, которые могут проникнуть в их организм через пищеварительные или дыхательные пути, ограничен. См. </t>
    </r>
    <r>
      <rPr>
        <b/>
        <sz val="11"/>
        <color theme="1"/>
        <rFont val="Arial"/>
        <family val="2"/>
      </rPr>
      <t>главу 3.4 «Руководства ВОЗ в области санитарии и здравоохранения».</t>
    </r>
    <r>
      <rPr>
        <sz val="11"/>
        <color theme="1"/>
        <rFont val="Arial"/>
        <family val="2"/>
      </rPr>
      <t xml:space="preserve">
</t>
    </r>
    <r>
      <rPr>
        <sz val="11"/>
        <color rgb="FF000000"/>
        <rFont val="Arial"/>
        <family val="2"/>
      </rPr>
      <t>Канализационные системы состоят из сети подземных труб. Типы канализационных систем включают:
• традиционные самотечные канализационные системы, отводящие фекальные воды из унитазов и бытовые сточные воды, а также, во многих случаях, промышленные стоки и ливневые воды по трубам большого диаметра к очистным сооружениям, самотеком (и при помощи насосов при необходимости);
• упрощенные канализационные системы: удешевленные, использующие трубы меньшего диаметра, укладываемые на меньшей глубине и с меньшим уклоном, чем традиционные самотечные канализационные системы;
• канализационные системы жидкой фазы: аналогичные упрощенным канализационным системам, но включающие предварительную очистку шлама для удаления твердых частиц.</t>
    </r>
  </si>
  <si>
    <r>
      <rPr>
        <sz val="11"/>
        <color theme="1"/>
        <rFont val="Arial"/>
        <family val="2"/>
      </rPr>
      <t>Отвод канализационных стоков может считаться безопасным только тогда, когда возможный контакт рабочих, выполняющих эксплуатацию и обслуживание оборудования, населения, живущего в непосредственной близости от объекта, а также населения более широкой территории, с фекальными массами, которые могут проникнуть в их организм через пищеварительные или дыхательные пути, ограничен.</t>
    </r>
    <r>
      <rPr>
        <sz val="11"/>
        <color theme="1"/>
        <rFont val="Arial"/>
        <family val="2"/>
      </rPr>
      <t xml:space="preserve"> </t>
    </r>
    <r>
      <rPr>
        <sz val="11"/>
        <color theme="1"/>
        <rFont val="Arial"/>
        <family val="2"/>
      </rPr>
      <t xml:space="preserve">См. </t>
    </r>
    <r>
      <rPr>
        <b/>
        <sz val="11"/>
        <color theme="1"/>
        <rFont val="Arial"/>
        <family val="2"/>
      </rPr>
      <t>главу 3.4 «Руководства ВОЗ в области санитарии и здравоохранения».</t>
    </r>
    <r>
      <rPr>
        <b/>
        <sz val="11"/>
        <color rgb="FF000000"/>
        <rFont val="Arial"/>
        <family val="2"/>
      </rPr>
      <t xml:space="preserve"> 
</t>
    </r>
    <r>
      <rPr>
        <sz val="11"/>
        <color rgb="FF000000"/>
        <rFont val="Arial"/>
        <family val="2"/>
      </rPr>
      <t xml:space="preserve">
</t>
    </r>
    <r>
      <rPr>
        <sz val="11"/>
        <color rgb="FF000000"/>
        <rFont val="Arial"/>
        <family val="2"/>
      </rPr>
      <t>Под ручным и моторизованным опорожнением и транспортировкой понимаются разные виды удаления фекального шлама с территории учреждения.</t>
    </r>
    <r>
      <rPr>
        <sz val="11"/>
        <color rgb="FF000000"/>
        <rFont val="Arial"/>
        <family val="2"/>
      </rPr>
      <t xml:space="preserve">
</t>
    </r>
    <r>
      <rPr>
        <sz val="11"/>
        <color rgb="FF000000"/>
        <rFont val="Arial"/>
        <family val="2"/>
      </rPr>
      <t>Ручное опорожнение ям, бункеров и резервуаров может выполняться двумя способами: либо при помощи ведер и лопат, либо при помощи портативного насоса шлама с ручным управлением (несмотря на то, что сама откачка может быть механизированной, для ее выполнения все равно требуются ручные / физические операции).</t>
    </r>
    <r>
      <rPr>
        <sz val="11"/>
        <color rgb="FF000000"/>
        <rFont val="Arial"/>
        <family val="2"/>
      </rPr>
      <t xml:space="preserve">  
</t>
    </r>
    <r>
      <rPr>
        <sz val="11"/>
        <color rgb="FF000000"/>
        <rFont val="Arial"/>
        <family val="2"/>
      </rPr>
      <t>При ручном и моторизованном опорожнении имеется риск возможного контакта с фекальными массами, а в некоторых случаях моторизованное опорожнение приходится сочетать с ручным опорожнением для удаления наиболее плотного материала.</t>
    </r>
    <r>
      <rPr>
        <sz val="11"/>
        <color rgb="FF000000"/>
        <rFont val="Arial"/>
        <family val="2"/>
      </rPr>
      <t xml:space="preserve"> </t>
    </r>
    <r>
      <rPr>
        <sz val="11"/>
        <color rgb="FF000000"/>
        <rFont val="Arial"/>
        <family val="2"/>
      </rPr>
      <t>Некоторое изоляционное оборудование может опорожняться только вручную.</t>
    </r>
    <r>
      <rPr>
        <sz val="11"/>
        <color rgb="FF000000"/>
        <rFont val="Arial"/>
        <family val="2"/>
      </rPr>
      <t xml:space="preserve"> </t>
    </r>
    <r>
      <rPr>
        <sz val="11"/>
        <color rgb="FF000000"/>
        <rFont val="Arial"/>
        <family val="2"/>
      </rPr>
      <t>Такое оборудование чаще всего опорожняется при помощи лопаты, потому что материал внутри является твердым и его невозможно удалить с помощью вакуума или насосом.</t>
    </r>
    <r>
      <rPr>
        <sz val="11"/>
        <color rgb="FF000000"/>
        <rFont val="Arial"/>
        <family val="2"/>
      </rPr>
      <t xml:space="preserve"> </t>
    </r>
    <r>
      <rPr>
        <sz val="11"/>
        <color rgb="FF000000"/>
        <rFont val="Arial"/>
        <family val="2"/>
      </rPr>
      <t>Извлеченный фекальный шлам собирается в бочки или мешки либо загружается в тележку и увозится с территории.</t>
    </r>
    <r>
      <rPr>
        <sz val="11"/>
        <color rgb="FF000000"/>
        <rFont val="Arial"/>
        <family val="2"/>
      </rPr>
      <t xml:space="preserve">
</t>
    </r>
    <r>
      <rPr>
        <sz val="11"/>
        <color rgb="FF000000"/>
        <rFont val="Arial"/>
        <family val="2"/>
      </rPr>
      <t>При моторизованном (механическом) опорожнении и транспортировке используется какое-либо транспортное средство или устройство, оборудованное моторизованным насосом и резервуаром для извлечения и транспортировки фекального шлама.</t>
    </r>
    <r>
      <rPr>
        <sz val="11"/>
        <color rgb="FF000000"/>
        <rFont val="Arial"/>
        <family val="2"/>
      </rPr>
      <t xml:space="preserve"> </t>
    </r>
    <r>
      <rPr>
        <sz val="11"/>
        <color rgb="FF000000"/>
        <rFont val="Arial"/>
        <family val="2"/>
      </rPr>
      <t>Для управления насосом и маневрирования шлангом требуются люди, само удаление и транспортировка фекального шланга не требуют ручных операций.</t>
    </r>
    <r>
      <rPr>
        <sz val="11"/>
        <color rgb="FF000000"/>
        <rFont val="Arial"/>
        <family val="2"/>
      </rPr>
      <t xml:space="preserve"> </t>
    </r>
    <r>
      <rPr>
        <sz val="11"/>
        <color rgb="FF000000"/>
        <rFont val="Arial"/>
        <family val="2"/>
      </rPr>
      <t>Моторизованное опорожнение и транспортировка являются обычным способом опорожнения септиков и полностью футерованных резервуаров.</t>
    </r>
    <r>
      <rPr>
        <sz val="11"/>
        <color rgb="FF000000"/>
        <rFont val="Arial"/>
        <family val="2"/>
      </rPr>
      <t xml:space="preserve"> </t>
    </r>
  </si>
  <si>
    <r>
      <rPr>
        <sz val="11"/>
        <color theme="1"/>
        <rFont val="Arial"/>
        <family val="2"/>
      </rPr>
      <t xml:space="preserve">Конструкция и эксплуатация очистных сооружений соответствует проектным критериям и задачам местного использования (утилизации).  </t>
    </r>
    <r>
      <rPr>
        <b/>
        <sz val="11"/>
        <color rgb="FF000000"/>
        <rFont val="Arial"/>
        <family val="2"/>
      </rPr>
      <t xml:space="preserve">См. главу 3.5 «Руководства ВОЗ в области санитарии и здравоохранения». </t>
    </r>
  </si>
  <si>
    <t>Имеется система отведения ливневых (дождевых) и бытовых сточных вод, отводящая воды от учреждения в безопасную дренажную систему или на площадку для выщелачивания</t>
  </si>
  <si>
    <r>
      <rPr>
        <b/>
        <sz val="11"/>
        <color theme="1"/>
        <rFont val="Arial"/>
        <family val="2"/>
      </rPr>
      <t>Улучшенные</t>
    </r>
    <r>
      <rPr>
        <sz val="11"/>
        <color theme="1"/>
        <rFont val="Arial"/>
        <family val="2"/>
      </rPr>
      <t xml:space="preserve"> средства санитарии включают: туалеты со смывом в управляемую канализацию или септик / отстойный колодец, улучшенные уборные, выгребные ямы с настилом и биотуалеты. 
</t>
    </r>
    <r>
      <rPr>
        <b/>
        <sz val="11"/>
        <color theme="1"/>
        <rFont val="Arial"/>
        <family val="2"/>
      </rPr>
      <t xml:space="preserve">Число. </t>
    </r>
    <r>
      <rPr>
        <sz val="11"/>
        <color theme="1"/>
        <rFont val="Arial"/>
        <family val="2"/>
      </rPr>
      <t xml:space="preserve">В зависимости от размеров учреждения может потребоваться большее число уборных. В крупных учреждениях с несколькими отделениями, где двух туалетов для амбулаторных больных недостаточно, рекомендуется по возможности иметь два туалета на каждое амбулаторное отделение. Туалеты могут использоваться также опекунами, лицами, оказывающими помощь, и посетителями. При большом числе посетителей необходимо учитывать рост потребностей в сантехнической инфраструктуре и в очистке.  </t>
    </r>
  </si>
  <si>
    <r>
      <rPr>
        <b/>
        <sz val="11"/>
        <color theme="1"/>
        <rFont val="Arial"/>
        <family val="2"/>
      </rPr>
      <t>Функционирующая точка для гигиены рук</t>
    </r>
    <r>
      <rPr>
        <sz val="11"/>
        <color theme="1"/>
        <rFont val="Arial"/>
        <family val="2"/>
      </rPr>
      <t xml:space="preserve"> должна включать мыло и воду. Для удаления экскрементов с рук антисептика на спиртовой основе недостаточно. 
</t>
    </r>
    <r>
      <rPr>
        <i/>
        <sz val="11"/>
        <color theme="1"/>
        <rFont val="Arial"/>
        <family val="2"/>
      </rPr>
      <t>Этот показатель используется для расчета состояния базовой гигиены рук, но он включен в раздел санитарии для облегчения процесса сбора данных.</t>
    </r>
  </si>
  <si>
    <t xml:space="preserve">Туалеты должны иметь ведро для мусора либо место для мытья с подачей воды. 
В идеале в медучреждении или рядом с ним должно быть место, где женщины в период менструации или после родов могли бы приобрести / получить женские прокладки. </t>
  </si>
  <si>
    <r>
      <rPr>
        <sz val="11"/>
        <color theme="1"/>
        <rFont val="Arial"/>
        <family val="2"/>
      </rPr>
      <t>Необходимо обеспечить безопасное удаление сточных вод за счет местной очистки (в септике с последующим сливом в дренажный колодец) либо перекачки в функционирующую канализационную систему.</t>
    </r>
    <r>
      <rPr>
        <b/>
        <sz val="11"/>
        <color rgb="FF000000"/>
        <rFont val="Arial"/>
        <family val="2"/>
      </rPr>
      <t xml:space="preserve"> </t>
    </r>
    <r>
      <rPr>
        <b/>
        <sz val="11"/>
        <color rgb="FF000000"/>
        <rFont val="Arial"/>
        <family val="2"/>
      </rPr>
      <t xml:space="preserve">См. главу 3.3 «Руководства ВОЗ в области санитарии и здравоохранения» и формы ВОЗ по санитарной проверке местных сантехнических систем. </t>
    </r>
    <r>
      <rPr>
        <sz val="11"/>
        <color rgb="FF000000"/>
        <rFont val="Arial"/>
        <family val="2"/>
      </rPr>
      <t xml:space="preserve"> </t>
    </r>
    <r>
      <rPr>
        <sz val="11"/>
        <color rgb="FF000000"/>
        <rFont val="Arial"/>
        <family val="2"/>
      </rPr>
      <t>Надежная изоляция обеспечивает сохранение продуктов, оказавшихся в унитазе, внутри изоляции и/или их сброс в окружающую среду способом, не подвергающим людей опасности и не загрязняющим источники водоснабжения.</t>
    </r>
    <r>
      <rPr>
        <sz val="11"/>
        <color rgb="FF000000"/>
        <rFont val="Arial"/>
        <family val="2"/>
      </rPr>
      <t xml:space="preserve"> 
 </t>
    </r>
    <r>
      <rPr>
        <sz val="11"/>
        <color rgb="FF000000"/>
        <rFont val="Arial"/>
        <family val="2"/>
      </rPr>
      <t>Изоляция включает контейнер, обычно находящийся ниже уровня земли, к которому подсоединяются унитазы.</t>
    </r>
    <r>
      <rPr>
        <sz val="11"/>
        <color rgb="FF000000"/>
        <rFont val="Arial"/>
        <family val="2"/>
      </rPr>
      <t xml:space="preserve"> </t>
    </r>
    <r>
      <rPr>
        <sz val="11"/>
        <color rgb="FF000000"/>
        <rFont val="Arial"/>
        <family val="2"/>
      </rPr>
      <t>К ним относятся контейнеры, рассчитанные:</t>
    </r>
    <r>
      <rPr>
        <sz val="11"/>
        <color rgb="FF000000"/>
        <rFont val="Arial"/>
        <family val="2"/>
      </rPr>
      <t xml:space="preserve">
  </t>
    </r>
    <r>
      <rPr>
        <sz val="11"/>
        <color rgb="FF000000"/>
        <rFont val="Arial"/>
        <family val="2"/>
      </rPr>
      <t>• на изоляцию, хранение и переработку фекального шлама и сточных вод (это, в частности, септики, уборные с сухими или влажными выгребными ямами, биотуалеты, дегидрирующие емкости, мочеприемные резервуары и др.); или</t>
    </r>
    <r>
      <rPr>
        <sz val="11"/>
        <color rgb="FF000000"/>
        <rFont val="Arial"/>
        <family val="2"/>
      </rPr>
      <t xml:space="preserve"> 
  </t>
    </r>
    <r>
      <rPr>
        <sz val="11"/>
        <color rgb="FF000000"/>
        <rFont val="Arial"/>
        <family val="2"/>
      </rPr>
      <t>• на изоляцию и хранение фекального шлама и сточных вод без их переработки (к ним относятся полностью футерованные резервуары, сантехнические контейнеры).</t>
    </r>
    <r>
      <rPr>
        <sz val="11"/>
        <color rgb="FF000000"/>
        <rFont val="Arial"/>
        <family val="2"/>
      </rPr>
      <t xml:space="preserve">
</t>
    </r>
    <r>
      <rPr>
        <sz val="11"/>
        <color rgb="FF000000"/>
        <rFont val="Arial"/>
        <family val="2"/>
      </rPr>
      <t>В случаях, когда продукты выщелачивания из фильтрующих систем или сточные воды из непроницаемых систем попадают в подземные конструкции, существует риск того, что грунтовые воды и близлежащие поверхностные воды окажутся загрязнены и загрязнят местные источники водоснабжения, используемые для питья и бытовых целей.</t>
    </r>
    <r>
      <rPr>
        <sz val="11"/>
        <color rgb="FF000000"/>
        <rFont val="Arial"/>
        <family val="2"/>
      </rPr>
      <t xml:space="preserve"> </t>
    </r>
    <r>
      <rPr>
        <sz val="11"/>
        <color rgb="FF000000"/>
        <rFont val="Arial"/>
        <family val="2"/>
      </rPr>
      <t>Как правило, без более детальной оценки риска в отношении грунтовых вод,</t>
    </r>
    <r>
      <rPr>
        <sz val="11"/>
        <color rgb="FF000000"/>
        <rFont val="Arial"/>
        <family val="2"/>
      </rPr>
      <t xml:space="preserve"> 
</t>
    </r>
    <r>
      <rPr>
        <sz val="11"/>
        <color rgb="FF000000"/>
        <rFont val="Arial"/>
        <family val="2"/>
      </rPr>
      <t>•  дно фильтрующего контейнера, сливного колодца или поля для выщелачивания должно быть минимум на 1,5 – 2,0 м выше максимального уровня грунтовых вод в течение года,</t>
    </r>
    <r>
      <rPr>
        <sz val="11"/>
        <color rgb="FF000000"/>
        <rFont val="Arial"/>
        <family val="2"/>
      </rPr>
      <t xml:space="preserve">
</t>
    </r>
    <r>
      <rPr>
        <sz val="11"/>
        <color rgb="FF000000"/>
        <rFont val="Arial"/>
        <family val="2"/>
      </rPr>
      <t>•  фильтрующие контейнеры и поля для выщелачивания должны иметь нисходящий градиент, и</t>
    </r>
    <r>
      <rPr>
        <sz val="11"/>
        <color rgb="FF000000"/>
        <rFont val="Arial"/>
        <family val="2"/>
      </rPr>
      <t xml:space="preserve"> 
</t>
    </r>
    <r>
      <rPr>
        <sz val="11"/>
        <color rgb="FF000000"/>
        <rFont val="Arial"/>
        <family val="2"/>
      </rPr>
      <t>•  должны располагаться минимум в 15 м по горизонтали от любого источника питьевой воды.</t>
    </r>
    <r>
      <rPr>
        <sz val="11"/>
        <color rgb="FF000000"/>
        <rFont val="Arial"/>
        <family val="2"/>
      </rPr>
      <t xml:space="preserve">
</t>
    </r>
  </si>
  <si>
    <t>Для контроля переносчиков заболеваний важно также сократить объемы стоячей воды. Воду следует отводить из общественных мест.  
Утечки из труб и отстойного колодца не допускаются, расстояние между отстойным колодцем и источником водоснабжения должно превышать 30 м, система должна быть снабжена грязеуловителем, видимые лужи или застойная вода не допускаются.
В учреждении в специально отведенных местах для уборки и местах водосброса должны быть предусмотрены раковины или дренажи для бытовых нужд (т.е. не те, что используются для гигиены рук). 
Дренажи должны соединяться либо с системами сточных вод внутри территории (например, с отстойной системой), либо с работающей канализационной системой.</t>
  </si>
  <si>
    <t xml:space="preserve">Повышенные объемы отходов (например, дополнительных использованных СИЗ) могут вырабатываться во время чрезвычайных ситуаций, вызванных климатическими условиями, либо в случае эпидемий.
Стратегии включают:
- установку дополнительных контейнеров для отходов, 
- более частое опорожнение контейнеров, 
- устройство специальных мест для хранения дополнительных объемов отходов. 
</t>
  </si>
  <si>
    <t>Во вторичные / реферальные больницы вода должна подаваться по трубам внутрь учреждений – как минимум в отделения, характеризующиеся высоким риском и на участки вспомогательных служб (участок обеззараживания / переработки, участок экологических услуг и др.).
В крупных учреждениях для обеспечения санитарной обработки помещений на каждом этаже на различных участках и в каждом крупном отделении / палате или крыле должен иметься исправный кран.
Для учреждений первичной медицинской помощи базовым водоснабжением может считаться либо зеленый, либо желтый уровень, однако для учреждений вторичной медицинской помощи и реферальных учреждений наличие воды улучшенного качества, но не водопроводной воды будет считаться неудовлетворительным (красным уровнем). Хотя для целей мониторинга СПМ это рассматривается как обеспечение базового водоснабжения, учреждение вторичной медицинской помощи или более высокого уровня без водопровода считается не соответствующим минимальным требованиям по обеспечению необходимого уровня обслуживания.</t>
  </si>
  <si>
    <t xml:space="preserve">Стратегии сокращения нерационального использования воды включают использование высокоэффективных раковин с низким потоком для мытья рук, экономящих воду стиральных машин (и других стратегий для стирки и мойки), обеспечение отсутствия протечек из труб и арматуры (а также использование системы информирования о текущих кранах и устранения протечек в тот же день), проверку счетчиков, анализирующих использование воды, а также, где можно, использование бытовых сточных вод и/или дождевой воды для смыва унитазов, мойки полов снаружи зданий, полива растений и др. 
В случае событий и чрезвычайных ситуаций, вызванных климатическими условиями, может потребоваться принятие дополнительных мер, в т.ч. приоритетная подача воды на важнейшие участки и в отделения, занятые спасением жизни (т.е. в родильные помещения и палаты неотложной помощи); определение приоритетных потребителей в случае нехватки воды (приоритетные потребители могут включать рожениц, маленьких детей, пожилых лиц и лиц, страдающих от недоедания). </t>
  </si>
  <si>
    <t>Имеющийся на объекте котлован имеет недостаточные размеры, переполнен или не имеет ограждения и запора; муниципальные услуги по сбору и вывозу оказываются нерегулярно и др.</t>
  </si>
  <si>
    <t>Определенная утилизация выполняется, но система может быть улучшена (за счет улучшения сортировки, увеличения объема переработки и др.)</t>
  </si>
  <si>
    <t xml:space="preserve">Обработанные инсектицидом сетки рекомендуется использовать только для защиты пациентов с неинфекционными заболеваниями; сетки необходимо стирать и заново пропитывать инсектицидом каждые 6 месяцев. Использовать сетки для защиты больных инфекционными заболеваниями (такими, как холера) не рекомендуется, поскольку к пациенту необходимо обеспечить доступ персонала. Вместо этого необходимо использовать другие методы, такие как разбрызгивание инсектицида в помещении или использование инсектицидных спиралей. Сетки допускается использовать только в исключительных случаях (по просьбе пациента для его комфорта и др.) и сжигать их после использования. 
</t>
  </si>
  <si>
    <t xml:space="preserve">Рабочая группа встречается, но нерегулярно, неофициально, у группы нет ясно определенных обязанностей и др. </t>
  </si>
  <si>
    <t xml:space="preserve">Добавление шагов 3–5 и расчета </t>
  </si>
  <si>
    <t xml:space="preserve">При отсутствии холодильных камер для хранения инфекционных отходов срок их хранения (время с момента их образования до переработки) не должно превышать следующих величин.
• В условиях умеренного климата: 72 часа зимой, 48 часов летом.
• В условиях теплого климата: 48 часов в прохладное время года, 24 часа в жаркое время года.
</t>
  </si>
  <si>
    <r>
      <rPr>
        <i/>
        <sz val="11"/>
        <color rgb="FF000000"/>
        <rFont val="Arial"/>
        <family val="2"/>
      </rPr>
      <t xml:space="preserve">[Не относится при отсутствии местной утилизации] </t>
    </r>
    <r>
      <rPr>
        <sz val="11"/>
        <color rgb="FF000000"/>
        <rFont val="Arial"/>
        <family val="2"/>
      </rPr>
      <t xml:space="preserve">Перерабатываемые неопасные отходы отделяются и отправляются на муниципальные мусороперерабатывающие предприятия
</t>
    </r>
  </si>
  <si>
    <t xml:space="preserve">Отходы безопасно и регулярно собираются в целях их переработки вне территории учреждения и отправляются на соответствующее лицензированное мусороперерабатывающее предприятие </t>
  </si>
  <si>
    <r>
      <rPr>
        <i/>
        <sz val="11"/>
        <color rgb="FF000000"/>
        <rFont val="Arial"/>
        <family val="2"/>
      </rPr>
      <t xml:space="preserve">[Где применяется сжигание] </t>
    </r>
    <r>
      <rPr>
        <sz val="11"/>
        <color rgb="FF000000"/>
        <rFont val="Arial"/>
        <family val="2"/>
      </rPr>
      <t xml:space="preserve">
Для удаления пепла, оставшегося после сжигания, имеются специальные зольные ямы </t>
    </r>
  </si>
  <si>
    <r>
      <rPr>
        <i/>
        <sz val="11"/>
        <color rgb="FF000000"/>
        <rFont val="Arial"/>
        <family val="2"/>
      </rPr>
      <t xml:space="preserve">[Где принимаются роды] </t>
    </r>
    <r>
      <rPr>
        <sz val="11"/>
        <color rgb="FF000000"/>
        <rFont val="Arial"/>
        <family val="2"/>
      </rPr>
      <t xml:space="preserve">
Патологоанатомические отходы помещаются в специально отведенную яму для захоронения патологоанатомических отходов, сжигаются в крематории или хоронятся на кладбище</t>
    </r>
  </si>
  <si>
    <r>
      <rPr>
        <i/>
        <sz val="11"/>
        <color rgb="FF000000"/>
        <rFont val="Arial"/>
        <family val="2"/>
      </rPr>
      <t xml:space="preserve">[При повышении нагрузки из-за эпидемий или событий, вызванных климатическими условиями] </t>
    </r>
    <r>
      <rPr>
        <sz val="11"/>
        <color rgb="FF000000"/>
        <rFont val="Arial"/>
        <family val="2"/>
      </rPr>
      <t xml:space="preserve">
На случай повышения нагрузки имеются стратегии, направленные на удаление повышенного объема отходов</t>
    </r>
  </si>
  <si>
    <t>Для удаления неинфекционных (неопасных / общего типа) имеется функциональный котлован для захоронения, огражденная свалка отходов или возможность пользоваться муниципальными услугами по сбору и вывозу</t>
  </si>
  <si>
    <r>
      <rPr>
        <i/>
        <sz val="11"/>
        <color rgb="FF000000"/>
        <rFont val="Arial"/>
        <family val="2"/>
      </rPr>
      <t xml:space="preserve">[Там, где существует риск затоплений] </t>
    </r>
    <r>
      <rPr>
        <sz val="11"/>
        <color rgb="FF000000"/>
        <rFont val="Arial"/>
        <family val="2"/>
      </rPr>
      <t>Котлованы для отходов рассчитаны на то, чтобы выдерживать события и чрезвычайные ситуации, вызванные климатическими условиями (в т.ч. затопление), и/или имеется резервное место для хранения отходов</t>
    </r>
  </si>
  <si>
    <t>Фармацевтические отходы перерабатываются и утилизируются безопасным способом на централизованном предприятии по безопасной переработке и утилизации отходов (т.е. вне территории учреждения) либо путем их отправки производителю, либо же путем сжигания на предприятиях, где используются высокотемпературные печи</t>
  </si>
  <si>
    <t xml:space="preserve">Энергия / топливо имеется, но не всегда или в недостаточных объемах </t>
  </si>
  <si>
    <t xml:space="preserve">Энергия / топливо отсутствует </t>
  </si>
  <si>
    <t xml:space="preserve">Котлован для отходов не имеет защиты от климатических условий, резервного места нет, либо котлован для отходов отсутствует </t>
  </si>
  <si>
    <t>Под «функциональными» контейнерами имеются в виду минимум три контейнера («3-х контейнерная система сбора»), заполненные не более чем на три четверти, защищенные от протечек, имеющие крышку и ясно маркированные (т.е. легко различимые по цвету, этикетке или символу). При наличии ресурсов для сбора инфекционных отходов рекомендуется использовать мешки-вкладыши для сбора. Могут потребоваться дополнительные контейнеры для неинфекционных отходов для облегчения сортировки отходов для их переработки. 
Под точками образования отходов имеются в виду все места осуществления ухода, в которых при оказании ухода или выполнении других медицинских процедур образуются отходы. 
Для снижения вредных выделений при сжигании (особенно низкотемпературном) следует использовать картонные коробки для острых отходов вместо пластиковых.</t>
  </si>
  <si>
    <t>Чрезмерное использование СИЗ или их неправильное использование может способствовать распространению потенциальных возбудителей болезней, особенно при отсутствии гигиены рук. Предотвращение и сокращение объема производимых отходов за счет безопасного и рационального использования СИЗ – один из наиболее эффективных способов сокращения антропогенного воздействия на окружающую среду. Отправку отходов на свалку следует использовать только в крайнем случае. 
Схему применения печаток см. по ссылке: https://www.who.int/gpsc/5may/Glove_Use_Information_Leaflet.pdf.</t>
  </si>
  <si>
    <t>Примеры сокращения отходов (за счет сокращения отходов «у источника») включают: управление хранением (использование в порядке истечения срока годности), приобретение продукции в меньшем объеме упаковки или упакованной в перерабатываемую упаковку либо поощрение использования медикаментов в таблетках вместо инъекций для сокращения объема острых отходов. Другой мерой является безопасное и рациональное использование СИЗ, включая фартуки, маски и комбинезоны. Все СИЗ при их повторном использовании необходимо правильно стирать и дезинфицировать в соответствии с международными стандартами для предотвращения передачи инфекции.</t>
  </si>
  <si>
    <t xml:space="preserve">На случай затопления отходы должны храниться в контейнерах, приподнятых над уровнем земли, и/или увозиться за пределы объекта.
Необходимо иметь дополнительное место для хранения отходов, производимых во время чрезвычайных ситуаций, вызванных климатическими условиями.  
Огороженная территория должна быть защищена от затоплений, выстлана изоляционным материалом и закрыта сверху. Отходов, хранимых в незащищенных условиях, виднеться не должно. </t>
  </si>
  <si>
    <t xml:space="preserve">Метод очистки должен обеспечивать комплексную защиту от всех трех классов патогенов, что оградит от изменений качества воды, вызванных изменением климата или другими обстоятельствами. Если технология обеспечивает только ограниченную защиту, должны приниматься меры для корректировки дозировки хлора и/или применения дополнительных технологий в целях обеспечения комплексной защиты и ее регулировки при изменении качества воды. Очистка воды может производиться самим учреждением, либо, в случае подачи воды по трубам, службой водоснабжения.
Дополнительную информацию см. по ссылке: www.who.int/tools/international-scheme-to-evaluate-household-water-treatment-technologies/products 
www.who.int/tools/international-scheme-to-evaluate-household-water-treatment-technologies. 
Технологии водоочистки должны соответствовать стандартам ВОЗ по очистке и безопасному хранению бытовой воды (HWTS). Технологии / методы, отвечающие этим стандартам, как правило, включают высококачественные фильтры, хлорирование (для немутной воды), флокулянты-дезинфектанты, а также кипячение или солнечную дезинфекцию. Для уязвимых групп (больных СПИД, детей грудного возраста и др.), а также в тех случаях, когда конкретный патоген неизвестен, рекомендуется использовать более совершенные технологии (высококачественные мембранные фильтры, ультрафиолетовые дезинфицирующие устройства и флокулянты-дезинфектанты. Перечень технологий, прошедших оценку ВОЗ, можно найти по следующей ссылке: https://www.who.int/tools/international-scheme-to-evaluate-household-water-treatment-technologies/products, а дополнительная информация опубликована на веб-сайте ВОЗ по очистке воды в бытовых условиях: https://www.who.int/teams/environment-climate-change-and-health/water-sanitation-and-health/water-safety-and-quality/household-water-treatment-and-safe-storage. 
</t>
  </si>
  <si>
    <t>В учреждении имеется составленная в письменном виде политика / хартия обеспечения безопасности пациентов в целях повышения качества помощи; обеспечивается ее актуализация и соблюдение</t>
  </si>
  <si>
    <t xml:space="preserve">Оценка проводится в отношении некоторых, но не всех сотрудников, либо поддержка, оказываемая сотрудникам в целях улучшения их работы, недостаточная </t>
  </si>
  <si>
    <t xml:space="preserve">Политика не применяется либо нуждается в актуализации / не является реалистичной </t>
  </si>
  <si>
    <t xml:space="preserve">В учреждении может быть одна рабочая группа либо отдельные группы по ПК, ПКИ и WASH. 
В составе рабочей группы по WASH FIT, ПКИ или ПК должен быть как минимум один представитель уборочного персонала / контролер по вопросам уборки / представитель подрядной клининговой компании, который должен быть задействован в принятии решений / разработке планов улучшения. </t>
  </si>
  <si>
    <t>Журналы уборки должны быть доступными в центральных помещениях либо там, где выполняется уборка, чтобы контролирующий персонал мог ежедневно проверять их вместе с персоналом (координатором по ПКИ), отвечающим за выполнение периодического контроля. Дополнительную информацию о журналах уборки и других механизмах контроля см. в п. 2.4.3 издания CDC «Best Practices for Environmental Cleaning» (рекомендации по санитарной обработке помещений в медицинских учреждениях).</t>
  </si>
  <si>
    <t>Уборка и дезинфекция приватных туалетов должна осуществляться минимум ежедневно (раз в сутки) либо при явном загрязнении после регулярной уборки участка помещения для ухода за пациентами. 
Уборка и дезинфекция общественных и общих туалетов должна осуществляться дважды в день либо при их явном загрязнении.
Для малограмотных или неграмотных уборщиков табель уборки необходимо адаптировать и упростить соответствующим образом: при помощи понятных изображений и иллюстраций.</t>
  </si>
  <si>
    <t>В отделении / учреждении имеется необходимое число уборщиков или сотрудников, выполняющих обязанности по уборке, которые могут быть направлены для выполнения уборки ежедневно либо тогда, когда такая уборка необходима, и у которых есть время для выполнения уборки</t>
  </si>
  <si>
    <t>Либо дополнительный персонал, либо инвентарь / расходные материалы отсутствуют</t>
  </si>
  <si>
    <t xml:space="preserve">На материалы и инвентарь для санитарной обработки помещений выделяется ежегодный бюджет, достаточный для удовлетворения всех потребностей </t>
  </si>
  <si>
    <t>Дополнительную информацию см. в документе CDC «Best practices for environmental cleaning in resource-limited settings» (Рекомендации по санитарной обработке помещений в медицинских учреждениях в условиях ограниченных ресурсов) по ссылке https://www.cdc.gov/hai/pdfs/resource-limited/environmental-cleaning-RLS-H.pdf.</t>
  </si>
  <si>
    <t xml:space="preserve">К средствам индивидуальной защиты лиц, занимающихся сбором и удалением отходов, относятся: лицевые маски, толстые перчатки, рубашки с длинными рукавами, фартуки, защитные очки и прочные резиновые сапоги.
Также должны иметься средства для выполнения гигиены рук (вода и мыло либо антисептик для рук на спиртовой основе). </t>
  </si>
  <si>
    <t xml:space="preserve">Выделенная территория для хранения отходов имеется, но она не огорожена либо не защищена, либо недостаточной вместимости, либо все отходы хранятся на ней вместе </t>
  </si>
  <si>
    <t xml:space="preserve">Отходы хранятся в небезопасных условиях либо дольше месяца </t>
  </si>
  <si>
    <t>Технология либо не соответствует действующим стандартам либо имеет недостаточную производительность</t>
  </si>
  <si>
    <t>Котлован имеется, но не используется либо используется, но переполнен</t>
  </si>
  <si>
    <t>Туалет для персонала имеется, но он не отделен от остальных / не обозначен как таковой либо неисправен</t>
  </si>
  <si>
    <t>Имеются расположенные отдельно / обозначенные туалеты для мужчин, женщин либо гендерно-нейтральные туалеты, обеспечивающие приватность (т.е. в виде отдельной кабинки / комнаты)</t>
  </si>
  <si>
    <r>
      <t xml:space="preserve">Безопасная питьевая вода, в соответствии с определением Руководства ВОЗ, не представляет какого-либо значительного риска здоровью даже при ее потреблении в течение всей продолжительности жизни, в том числе с учетом чувствительности к различным веществам, которая может возникнуть на разных этапах жизни.
Об отсутствии загрязнения фекалиями может свидетельствовать отсутствие индикаторных организмов, в том числе кишечной палочки или теплостойких колиморфных бактерий, встречающихся в фекальных массах. В случае отсутствия возможности проведения анализа на эти бактерии можно в качестве суррогатного анализа использовать анализ на остаточную концентрацию свободного хлора (требуемое минимальное значение 0,2 мг/л).
Питьевая вода должна </t>
    </r>
    <r>
      <rPr>
        <b/>
        <sz val="11"/>
        <color theme="1"/>
        <rFont val="Arial"/>
        <family val="2"/>
      </rPr>
      <t>безопасно храниться</t>
    </r>
    <r>
      <rPr>
        <sz val="11"/>
        <color theme="1"/>
        <rFont val="Arial"/>
        <family val="2"/>
      </rPr>
      <t xml:space="preserve"> в чистом ведре или резервуаре с крышкой и краном, которые должны регулярно чиститься и дезинфицироваться (за исключением случаев раздачи воды при помощи водяного фонтанчика). Питьевая вода должна быть доступна персоналу, пациентам и лицам, осуществляющим уход. 
При быстром увеличении числа лиц, обращающихся за помощью (к примеру, при наступлении событий, вызванных климатическими условиями), обеспечивается более регулярное заполнение емкостей для раздачи воды, подача бóльших объемов воды, либо используются другие варианты (например, сетевая очистка водопроводной воды). 
Также необходимо обеспечить доступ к питьевой воде следующим образом.
- Маршрут доступа к питьевой воде: ширина минимум 120 см, пол плоский, ровный, сухой и не имеющий препятствий. 
- Знак к точке раздачи питьевой воды должен быть оформлен словами, картинкой и азбукой Брайля, расположен на стене на высоте 140–160 см от земли. 
- Кран точки раздачи питьевой воды должен находиться на высоте 75 см от пола, для пациентов должны иметься стаканы. При использовании стаканов они должны быть многоразового использования и промываться теплой водой и мылом, а потом высушиваться.</t>
    </r>
  </si>
  <si>
    <t>На случай применения альтернативных технологий переработки (автоклавов) необходимо обеспечить надежную подачу воды. Функциональной может считаться технология, с которой в течение 6 предыдущих месяцев не случалось никаких крупных поломок, а любые проблемы устранялись в течение одной недели. 
Функциональные мусоросжигательные печи должны обеспечивать минимальные требуемые значения температуры для полного сжигания отходов, обеспечивается необходимый контроль выделения вредных веществ в атмосферу, двери имеют изоляцию, обеспечивается отсутствие накопления остатков отходов внутри печи и др. 
Предпринимаются усилия для улучшения эффективности и безопасности мусоросжигательных печей, включая обеспечение высоких температур, в целях выполнения требований Стокгольмской конвенции (дополнительную информацию см. по ссылке http://chm.pops.int/Implementation/BATandBEP/BATBEPGuidelinesArticle5/tabid/187/Default.aspx). 
Мусоросжигательная печь (если она предназначена для сжигания не только обычных, но и инфекционных отходов) должна соответствовать определенным проектным требованиям (в том числе использовать не обычные, а огнеупорные кирпичи и раствор, способные выдерживать необходимую температуру (более 800°C)). Для обеспечения полного сжигания необходимо использовать двухкамерные печи, в камерах которых создается температура свыше 800°C и свыше 1100°C соответственно. При отсутствии двухкамерных мусоросжигательных печей и при необходимости срочного обеспечения защиты здоровья населения допускается применять мусоросжигательные печи небольшого размера. Это предполагает компромисс между экологическими последствиями контролируемого сжигания на окружающую среду и необходимостью обеспечить охрану здоровья, если единственной альтернативой является полное выбрасывание отходов на свалку. Такие обстоятельства существуют во многих развивающихся странах, и реалистичным решением проблемы может быть сжигание отходов в небольших объемах. 
Отходы могут перерабатываться за пределами объекта. В этом случае должен существовать способ подтверждения их безопасной переработки после их вывоза за пределы учреждения.
См. WHO (2014) Safe management of wastes from health - care activities (ВОЗ: безопасное управление отходами в результате медико-санитарной деятельности).
WHO (2017) Safe management of wastes from health - care activities (ВОЗ: безопасное управление отходами в результате медико-санитарной деятельности): A summary (сводная информация). 
WHO (2019) Overview of technologies for the treatment of infection and sharp waste from health care facilities (ВОЗ: обзор технологий обработки инфицированных и острых отходов в результате медико-санитарной деятельности).</t>
  </si>
  <si>
    <t xml:space="preserve">Котлованы для отходов должны создаваться на возвышенных участках, чтобы предотвратить затопление при наводнениях. Дно котлована должно быть минимум на 1,5 м выше уровня грунтовых вод.
В местах, где возможно затопление, предусмотреть альтернативное место хранения отходов в приподнятых над землей контейнерах и/или за пределами объекта. 
Если котлован для отходов невозможно устроить на возвышенном участке, предусмотреть дренажные каналы вокруг него для отвода воды. Не допускать переполнения котлованов для отходов. Территория вокруг котлованов должна быть свободна от отходов. </t>
  </si>
  <si>
    <t xml:space="preserve">Пепел, образующийся при сжигании (содержащий тяжелые металлы / диоксины и фураны), должен безопасно закапываться в зольной яме.  
Зольные ямы могуто быть с изоляцией стенок или без нее, в зависимости от геологии, но они должны не допускать просачивания содержимого в окружающую среду; должны быть снабжены бетонной плитой; дно зольной ямы должно быть минимум на 1,5 м выше уровня грунтовых вод. При попадании воды внутрь зольной ямы возможно просачивание загрязняющих веществ в почву. </t>
  </si>
  <si>
    <t xml:space="preserve">Должна также иметься и применяться национальная и/или региональная стратегия по сбору и переработке / утилизации химических и фармацевтических отходов медицинских учреждений. Кроме того, должна действовать расширенная ответственность производителя (РОП) в отношении перевозки неиспользованных или просроченных фармацевтических препаратов и химикатов производителю. 
Централизованные мусоросжигательные печи должны соответствовать требованиям Стокгольмской конвенции (дополнительную информацию см. в документе «Руководящие принципы по наилучшим имеющимся методам и временная методика по наилучшим методам природоохранной деятельности» по ссылке:   http://chm.pops.int/Implementation/BATandBEP/BATBEPGuidelinesArticle5/tabid/187/Default.aspx). 
Совместное сжигание отходов предприятиями цементной промышленности: для модификации оборудования в целях обеспечения безопасного обращения с медицинскими отходами и их загрузки для сжигания могут потребоваться значительные инвестиции, при этом данное оборудование редко оснащается системами фильтрации и очистки, рассчитанными на удаление вырабатываемых загрязняющих веществ. </t>
  </si>
  <si>
    <t xml:space="preserve">Таким сотрудником может быть старшая медсестра или член комитета по профилактике инфекций. Этот сотрудник обязан обеспечить соблюдение всем персоналом требований к надлежащему разделению и удалению отходов, производимых во время их работы.  </t>
  </si>
  <si>
    <t xml:space="preserve">Все работники, подверженные риску контакта с кровью (в том числе уборщики и мусорщики), должны проходить предварительную вакцинацию от гепатита В (тремя дозами) и других болезней, предупреждаемых с помощью вакцин, а также регулярную повторную вакцинацию; вакцинация должна осуществляться на рабочем месте и безвозмездно для работников. </t>
  </si>
  <si>
    <t xml:space="preserve">Гигиена рук – общий термин, обозначающий любые действия по очистке рук, т.е. мероприятия по гигиене рук в целях физического или механического удаления грязи, органических веществ и/или микроорганизмов. Источник: WHO guidelines on hand hygiene in health care (Руководство ВОЗ по гигиене рук при оказании медицинской помощи). 2009 (https://www.who.int/gpsc/5may/tools/9789241597906/en/). 
Функциональная точка гигиены рук может включать раковину / емкость для мытья рук водой и мылом, а также одноразовые или чистые полотенца, либо антисептик для рук на спиртовой основе. 
Под участком оказания помощи понимается участок, характеризующийся одновременным наличием трех элементов: пациента, медицинского работника и помощи / лечения, во время которых происходит контакт с пациентом или его окружением (внутри зоны для пациента). В некоторых учреждениях медицинские работники, перемещающиеся между участками оказания помощи, могут иметь антисептик для рук на спиртовой основе постоянно при себе.  
</t>
  </si>
  <si>
    <t>Функциональные точки гигиены рук имеются на некоторых, но не на всех участках</t>
  </si>
  <si>
    <r>
      <rPr>
        <b/>
        <sz val="11"/>
        <color theme="1"/>
        <rFont val="Arial"/>
        <family val="2"/>
      </rPr>
      <t>Функциональная точка гигиены рук</t>
    </r>
    <r>
      <rPr>
        <sz val="11"/>
        <color theme="1"/>
        <rFont val="Arial"/>
        <family val="2"/>
      </rPr>
      <t xml:space="preserve"> может включать раковину / емкость для мытья рук водой и мылом, а также одноразовые или чистые полотенца, либо антисептик для рук на спиртовой основе.   
</t>
    </r>
  </si>
  <si>
    <t xml:space="preserve">Этот вопрос включен в раздел «санитария». Его оценка выполняется в рамках показателя S_3. </t>
  </si>
  <si>
    <t>Материалы, пропагандирующие гигиену рук, показывают инструкции в области гигиены рук («Мои 5 моментов для гигиены рук» ВОЗ) и ее правильное соблюдение.</t>
  </si>
  <si>
    <t>•  Повыш. уровня 
• Отделение / учреждение</t>
  </si>
  <si>
    <t xml:space="preserve">•  Повыш. уровня 
• Отделение / учреждение </t>
  </si>
  <si>
    <t xml:space="preserve">•  Основной 
•  Отделение / учреждение
•  СПМ, базовая санитарная обработка помещений </t>
  </si>
  <si>
    <t>•  Основной
•  Отделение / учреждение</t>
  </si>
  <si>
    <t>•  Повыш. уровня 
•  Учреждение 
•  Только больничное отделение</t>
  </si>
  <si>
    <t xml:space="preserve">Имеется журнал уборки помещений ухода за пациентами общих отделений или всего учреждения, который ежедневно подписывается соответствующим уборщиком
</t>
  </si>
  <si>
    <r>
      <rPr>
        <i/>
        <sz val="11"/>
        <color rgb="FF000000"/>
        <rFont val="Arial"/>
        <family val="2"/>
      </rPr>
      <t xml:space="preserve">[При увеличении потока пациентов] </t>
    </r>
    <r>
      <rPr>
        <sz val="11"/>
        <color rgb="FF000000"/>
        <rFont val="Arial"/>
        <family val="2"/>
      </rPr>
      <t xml:space="preserve">При увеличении потока пациентов в учреждении для уборки может быть привлечен резервный персонал (из списка резервного персонала) и выделен дополнительный уборочный инвентарь / расходные материалы </t>
    </r>
  </si>
  <si>
    <r>
      <rPr>
        <i/>
        <sz val="11"/>
        <color rgb="FF000000"/>
        <rFont val="Arial"/>
        <family val="2"/>
      </rPr>
      <t xml:space="preserve">[Только больничное отделение] </t>
    </r>
    <r>
      <rPr>
        <sz val="11"/>
        <color rgb="FF000000"/>
        <rFont val="Arial"/>
        <family val="2"/>
      </rPr>
      <t xml:space="preserve">
Обеспечивается безопасное приготовление пищи и обращение с ней (чистыми руками, на чистых поверхностях и с использованием чистой посуды)</t>
    </r>
  </si>
  <si>
    <r>
      <rPr>
        <i/>
        <sz val="11"/>
        <color rgb="FF000000"/>
        <rFont val="Arial"/>
        <family val="2"/>
      </rPr>
      <t xml:space="preserve">[Только больничное отделение] </t>
    </r>
    <r>
      <rPr>
        <sz val="11"/>
        <color rgb="FF000000"/>
        <rFont val="Arial"/>
        <family val="2"/>
      </rPr>
      <t>Кухонные припасы и приготовленная пища защищены от мух, прочих насекомых и крыс</t>
    </r>
  </si>
  <si>
    <t>Имеется специальное помещение, которое поддерживается в хорошем состоянии, в чистоте и используется по назначению</t>
  </si>
  <si>
    <t xml:space="preserve">Необходимо проводить регулярную проверку качества воды. Проверка может выполняться сотрудником учреждения или независимого органа. 
Питьевая вода должна соответствовать требованиям, содержащимся в Руководстве ВОЗ по обеспечению качества питьевой воды (2017 г.) или в национальных стандартах: https://www.who.int/publications/i/item/9789241549950.
</t>
  </si>
  <si>
    <t>Качество воды из всех источников водоснабжения (основного, резервного и дополнительных) регулярно проверяется сотрудником учреждения и/или независимым органом (например, санитарным надзором) в соответствии с национальными стандартами</t>
  </si>
  <si>
    <t>[Только при наличии системы отведения бытовых сточных вод] 
Бытовые сточные воды из раковин и прачечных безопасно собираются и отводятся в канализацию, на поле для выщелачивания, в сливной колодец или закрытый дренаж; перекрестные соединения с трубопроводами подачи питьевой воды отсутствуют</t>
  </si>
  <si>
    <t>Имеется бюджет на покрытие расходов уборщиков и технического персонала, на обучение по ПКИ/WASH, приобретение расходных материалов для ПКИ/WASH (мыла, хлора и др.) и выполнение мероприятий, указанных в протоколе закупок</t>
  </si>
  <si>
    <t>[Учреждения, оказывающие стационарную медико-санитарную помощь]
В стационарных учреждениях имеется как минимум одна функционирующая и доступная душевая или ванная комната на 40 пациентов или на отделение (в зависимости от того, что меньше)</t>
  </si>
  <si>
    <t>В душевой / душевых имеется достаточное освещение, в том числе в ночное время</t>
  </si>
  <si>
    <t>В политику или протокол должно входить следующее: 
• определение функциональных линий подчинения и ответственности всего вовлеченного персонала, включая вспомогательный (мусорщиков, уборщиков и др.);
• графики уборки каждого помещения для ухода за пациентами и очистки некритичного оборудования для ухода за пациентами с указанием периодичности, метода и ответственных лиц;
• планы действий на случай непредвиденных обстоятельств, связанных со вспышками заболеваний, требуемые процедуры уборки;
• требования к обучению уборщиков и стандарты качества их работы;
• методы контроля, периодичность и ответственные лица;
• перечень согласованных чистящих средств, инвентаря и оборудования, любые требования к их использованию; а также
• перечень необходимых СИЗ и рекомендации по соблюдению гигиены рук уборочным персоналом.
Для некоторых отделений (например, ОИТ, послеоперационные отделения и операционные) могут требоваться особые протоколы. 
EC_1 соответствует вопросу СПМ G-C1. Оценка того, является ли то или иное помещение для обслуживания пациентов «чистым», является очень субъективной, и визуальная чистота может не сопровождаться микробиологической чистотой. Аналогично, периодичность уборки сложно определить, потому что ее невозможно определить по каким-то численным критериям, к тому же на ответы будет сказываться предвзятость респондентов. Периодичность уборки учреждения зависит от потока пациентов, следовательно графики уборки сильно различаются от учреждения к учреждению.
Ответ на вопрос о наличии протоколов уборки служит показателем важности, которую учреждение придает вопросам уборки помещений. Для малограмотных или неграмотных уборщиков протокол необходимо адаптировать и упростить соответствующим образом: при помощи понятных изображений и иллюстраций.</t>
  </si>
  <si>
    <t xml:space="preserve">Уборщики (уборочный персонал) – это лица, отвечающие за выполнение уборки в медицинских учреждениях, которые играют ключевую роль в поддержании чистой и/или гигиенической среды, облегчающей предотвращение и контроль внутрибольничных инфекций.
Персонал должен иметься регулярно (например, ежедневно) в достаточном количестве для всех отделений и в нужное время для выполнения уборки. Требуемое количество уборочного персонала варьируется и зависит от нескольких факторов, в том числе от числа коек для пациентов, уровня загруженности, типа уборки (текущей или тщательной), типов помещений для оказания помощи пациентам (например, специализированных помещений, таких как ОИТ и операционные). Персонал может приглашаться на условиях неполной или полной занятости. </t>
  </si>
  <si>
    <t xml:space="preserve">Под «сотрудниками, ответственными за уборку», понимаются сотрудники, не отвечающие за оказание медицинской помощи, в том числе уборщики, служители и вспомогательный персонал, а также медицинские работники, которые, в дополнение к своим клиническим обязанностям и оказанию помощи больным, в рамках своих функций выполняют обязанности по уборке.
Под обучением понимаются планы или программы подготовки под руководством преподавателя или методиста, имеющего надлежащую подготовку.
Персонал должен проходить первичную подготовку и ежегодную переподготовку либо переподготовку в случае применения новых чистящих средств или инвентаря. </t>
  </si>
  <si>
    <t xml:space="preserve">Дополнительную информацию о гигиене труда см.: WHO/ILO (2014) HealthWISE – Work Improvement in Health Services – Action Manual (ВОЗ/МОТ (2014) – улучшение труда в здравоохранении, руководство), https://www.ilo.org/sector/Resources/training–materials/WCMS_237276/lang––en/index.htm. </t>
  </si>
  <si>
    <r>
      <t xml:space="preserve">Как минимум в наличии должны быть одноразовые или многоразовые протирочные тряпки, ведра, швабры, моющие средства и низкоуровневые дезинфицирующие средства. К изделиям должны прилагаться любые существующие нормативные требования по правильному применению, а также информация по соответствующим местным моющим средствам, которые можно применять для уборки помещений. 
Следует проводить регулярную (например, ежемесячную) инвентаризацию и проверку моющих средств и принадлежностей, чтобы не допустить отсутствия запасов, прогнозировать потребности в поставках и обеспечить наличие дополнительных материалов в случае чрезвычайных ситуаций (вспышек заболеваний). 
</t>
    </r>
    <r>
      <rPr>
        <b/>
        <sz val="11"/>
        <color rgb="FF833490"/>
        <rFont val="Arial"/>
        <family val="2"/>
      </rPr>
      <t xml:space="preserve">В </t>
    </r>
    <r>
      <rPr>
        <b/>
        <sz val="11"/>
        <color rgb="FF7030A0"/>
        <rFont val="Arial"/>
        <family val="2"/>
      </rPr>
      <t xml:space="preserve">целях минимизации использования средств, оказывающих вредное воздействие на окружающую среду, необходимо разработать базовый перечень эффективных средств. Многие традиционные моющие и дезинфицирующие средства содержат стойкие, токсичные химические вещества, вызывающие рак, заболевания дыхательных путей, раздражения глаз и кожи, а также способствующие загрязнению окружающей среды при их производстве, использовании и утилизации. Медицинские учреждения должны приобретать и использовать чистящие средства, не имеющие запаха, безопасные для окружающей среды, упакованные в минимальную и/или экологически чистую упаковку.  </t>
    </r>
  </si>
  <si>
    <t xml:space="preserve">Ежегодный бюджет для эффективного осуществления программы уборки помещений, в том числе: 
• на персонал (зарплату и компенсационные выплаты уборщикам, контролерам и руководителю программы); 
• на обучение персонала (как минимум перед началом работы, а также на ежегодную переподготовку);
• на чистящие средства и уборочный инвентарь, включая СИЗ для уборщиков;
• на административные расходы;
• на подготовку и печать контрольных перечней, табелей и прочих вспомогательных материалов;
• на оплату инфраструктурных / служебных расходов, в том числе на водоснабжение и отвод сточных вод (при необходимости). </t>
  </si>
  <si>
    <t xml:space="preserve">Помещение для хранения уборочного инвентаря – это специальное помещение для подготовки, очистки и хранения чистого или нового уборочного инвентаря, или расходных материалов, включая чистящие средства и СИЗ. Доступ в эти помещения разрешен только уборщикам и другому соответствующему персоналу. Такой персонал должен иметься в учреждении независимо от того, занимается ли уборкой помещений само учреждение либо внешняя компания. 
Помещение должно иметь хорошую вентиляцию, достаточное освещение, соответствующее водоснабжение (доступную горячую и холодную воду, если возможно), располагать специальной раковиной для мытья рук, иметь необходимые СИЗ, не быть загромождено и иметь необходимые размеры. Дополнительную информацию см. в Рекомендациях CDC по санитарной обработке помещений в медицинских учреждениях. </t>
  </si>
  <si>
    <t xml:space="preserve">Минимальные СИЗ, необходимые для уборочного персонала: 1. Халат и/или пластиковый фартук, 2. Прочные резиновые перчатки многоразового использования, 3. Лицевая маска, 4. Защитные очки или щиток для лица. Все СИЗ (многоразовые и одноразовые) должны быть в достаточном количестве, содержаться в порядке (быть хорошего качества и храниться надлежащим образом), очищаться перед использованием и надлежащим образом ремонтироваться. Все многоразовые СИЗ должны обрабатываться (очищаться и дезинфицироваться) минимум раз в день.
Для персонала, пользующегося СИЗ, должны также иметься средства для гигиены рук. </t>
  </si>
  <si>
    <t xml:space="preserve">Помещения прачечной должны быть оборудованы эффективным дренажом и сточным колодцем; в ней также должно быть достаточно места для естественной сушки белья. Грязное белье должно содержаться в отдельных запечатанных и маркированных мешках, рассчитанных на транспортировку и хранение. </t>
  </si>
  <si>
    <t xml:space="preserve">На лист 1 добавлены инструкции по заполнению формы оценки </t>
  </si>
  <si>
    <t xml:space="preserve">H_5: периодичность проверки изменена с ежегодной на раз в три месяца </t>
  </si>
  <si>
    <t xml:space="preserve">При необходимости модернизации систем отопления предусмотреть использование ими возобновляемых источников энергии (например, солнечной энергии). </t>
  </si>
  <si>
    <t>При необходимости модернизации насосных систем предусмотреть использование ими возобновляемых источников энергии (например, солнечной энергии).</t>
  </si>
  <si>
    <t xml:space="preserve">Здания должны располагаться и строиться с использованием конструкций и материалов, обеспечивающих наилучшие условия в помещениях (например, иметь большие окна, большие выступающие элементы для создания тени и жарком климате), с учетом местного климата и преобладающих ветров. Здания могут быть улучшены за счет эффективного использования жалюзи, открытия и закрытия дверей и окон, посадки соответствующей растительности вокруг здания, а также других эксплуатационных мер для оптимизации условий в помещениях.  Где этого допускает климат, для оптимизации естественной вентиляции можно использовать большие открывающиеся окна, световые люки и другие отверстия. Использовать потолочные вентиляторы и небольшие портативные вентиляторы не рекомендуется, поскольку они распространяют пыль по помещению (особенно в стерильных зонах). Улучшение вентиляции сокращает зависимость от кондиционирования воздуха. 
См. WHO 2009. Natural ventilation for infection control in health-care settings (Естественная вентиляция для инфекционного контроля в медицинских учреждениях). https://apps.who.int/iris/bitstream/handle/10665/44167/9789241547857_eng.pdf?sequence=1. </t>
  </si>
  <si>
    <t>ИТОГО:</t>
  </si>
  <si>
    <t>Общий балл:</t>
  </si>
  <si>
    <t>Общий бал по ВОДОСНАБЖЕНИЮ (%):</t>
  </si>
  <si>
    <t>Общий бал по САНИТАРИИ (%):</t>
  </si>
  <si>
    <t>Общий бал по удалению медицинских отходов (%):</t>
  </si>
  <si>
    <t>Общий бал по ГИГИЕНЕ (%):</t>
  </si>
  <si>
    <t>Общий балл по ЭНЕРГОПОТРЕБЛЕНИЮ (%):</t>
  </si>
  <si>
    <t>Общий балл по ОРГАНИЗАЦИИ РАБОТЫ (%):</t>
  </si>
  <si>
    <r>
      <t xml:space="preserve">Выделяется бюджет на персонал / обучение </t>
    </r>
    <r>
      <rPr>
        <u/>
        <sz val="11"/>
        <color rgb="FF000000"/>
        <rFont val="Arial"/>
        <family val="2"/>
      </rPr>
      <t>и</t>
    </r>
    <r>
      <rPr>
        <sz val="11"/>
        <color rgb="FF000000"/>
        <rFont val="Arial"/>
        <family val="2"/>
      </rPr>
      <t xml:space="preserve"> расходные материалы / эксплуатацию и обслуживание</t>
    </r>
  </si>
  <si>
    <t>Устойчивые закупки включают использование местной продукции, сертифицированной аккредитованным органом сертификации и соответствующей международным стандартам. (Подобная продукция должна быть безопасной в использовании, соответствовать требованиям к токсичности, долговечной, энергоэффективной и ресурсосберегающей).</t>
  </si>
  <si>
    <t xml:space="preserve">Планы действия в чрезвычайных ситуациях регулярно актуализируются и постоянно основываются на свежей информации и данных о климате и уязвимостях. Имеются системы реагирования на рекомендации и предупреждения об экстремальных погодных условиях в целях сокращения рисков для здоровья. План должен включать меры по получению расходуемых материалов на случаи увеличения спроса / потока пациентов в отношении: 
- водоснабжения (в том числе хлора, фильтров или других систем очистки воды, комплектов быстрого анализа воды); 
- гигиены рук (мыла, антисептика для рук на спиртовой основе, точек гигиены рук и др.); 
- санитарной обработки помещений (химических веществ для очистки, швабр, ведер и др.). 
Сюда входит также наличие резервных медицинских работников на случай необходимости, дополнительных СИЗ, обеспечение возможности медучреждений оставаться открытыми круглосуточно при чрезвычайных ситуациях либо мероприятия по подготовке к пандемиям типа COVID-19. </t>
  </si>
  <si>
    <t>не относится – перейти к S_10a</t>
  </si>
  <si>
    <t>не относится</t>
  </si>
  <si>
    <r>
      <rPr>
        <sz val="11"/>
        <color rgb="FFFF0000"/>
        <rFont val="Calibri"/>
        <family val="2"/>
        <scheme val="minor"/>
      </rPr>
      <t>Новые функции</t>
    </r>
    <r>
      <rPr>
        <sz val="11"/>
        <color theme="1"/>
        <rFont val="Calibri"/>
        <family val="2"/>
        <scheme val="minor"/>
      </rPr>
      <t xml:space="preserve"> 
«Сводные таблицы». На этом листе приведена общая оценка WASH FIT, оценки по каждой области, а также расчет «лестниц услуг» СПМ.  Значения на данном листе обновляются автоматически по мере выполнения оценки. 
«Этапы 3–5». На этом листе указаны показатели для проведения оценки на этапах 3–5 цикла WASH FIT (оценка рисков, план улучшений, мониторинг и проверка). 
Области 1–7
– Обновленный метод расчета значений показателей по каждой области (см. внизу столбца H рабочего листа каждой области с 1 по 7). Следует обратить внимание, что указанные там значения те же, что и на листе сводных таблиц. 
– % заполнения: сверху листа по каждой области показано, какая доля полей уже заполнена. Данное число обновляется автоматически по мере заполнения ячеек с показателями. 
</t>
    </r>
  </si>
  <si>
    <t>Обращение с фекальным шламом</t>
  </si>
  <si>
    <t xml:space="preserve">Функционирующая точка для мытья рук имеется не более чем в 5 метрах от менее чем 50% туалетов </t>
  </si>
  <si>
    <t xml:space="preserve">Функционирующая точка для мытья рук имеется не более чем в 5 метрах минимум от 50% туалетов </t>
  </si>
  <si>
    <r>
      <t xml:space="preserve">Туалет считается удовлетворяющим потребностям людей с ограниченной подвижностью, если он отвечает следующим условиям: до него можно добраться без необходимости преодоления лестниц или ступенек, в нем имеются поручни, прикрепленные либо к полу, либо к боковым стенкам, его дверь имеет ширину минимум 80 см, унитаз имеет приподнятое сидение (40–48 см от пола) и спинку, размеры кабинки достаточны для поворота / маневрирования (150 x 150 см). Раковина, кран и вода снаружи также должны быть доступны, а верх раковины должен находиться на высоте 75 см от пола (с обеспечением места для колен). Выключатели света, где необходимо, также должны быть на доступной высоте (максимально 120 см). Все указанные требования соответствуют стандарту ISO 21542:2011 (Конструкции строительные. Доступность и практичность строительной среды), доступному по ссылке: http://www.iso.org/iso/home/store/catalogue_tc/catalogue_detail.htm?csnumber=50498. 
</t>
    </r>
    <r>
      <rPr>
        <b/>
        <sz val="11"/>
        <color rgb="FF000000"/>
        <rFont val="Arial"/>
        <family val="2"/>
      </rPr>
      <t>Точки для мойки рук в таких туалетах также должны быть доступными</t>
    </r>
    <r>
      <rPr>
        <sz val="11"/>
        <color rgb="FF000000"/>
        <rFont val="Arial"/>
        <family val="2"/>
      </rPr>
      <t xml:space="preserve"> в соответствии со следующими критериями: краны должны быть оборудованы рычажными вентилями, раковина должна быть оборудована поручнями с обеих сторон, а мыло (или антисептик для рук на спиртовой основе) или салфетки должны быть легко доступны. Высота раковины составляет 75 см для обеспечения места для колен.</t>
    </r>
  </si>
  <si>
    <r>
      <rPr>
        <b/>
        <sz val="11"/>
        <color theme="1"/>
        <rFont val="Arial"/>
        <family val="2"/>
      </rPr>
      <t>Открыты и пригодны для использования</t>
    </r>
    <r>
      <rPr>
        <sz val="11"/>
        <color theme="1"/>
        <rFont val="Arial"/>
        <family val="2"/>
      </rPr>
      <t xml:space="preserve">. Туалет / уборная должна быть оборудована дверью, которая не должна быть заперта, когда туалет не используется (либо ключ от нее должен быть доступен в любой момент) и которая может запираться изнутри во время использования; в конструкции не должно быть крупных щелей, сливное отверстие или яма не должна быть закрыта, должна иметься вода для смыва унитаза / туалета с ручным смывом; в конструкции туалета / унитаза должны отсутствовать трещины или протечки. Он должен находиться на территории учреждения и должен быть чистым (что определяется по отсутствию отходов, видимой грязи, экскрементов и насекомых).
</t>
    </r>
    <r>
      <rPr>
        <b/>
        <sz val="11"/>
        <color theme="1"/>
        <rFont val="Arial"/>
        <family val="2"/>
      </rPr>
      <t>Дополнительные критерии, которые следует использовать при повышенных уровнях обслуживания.</t>
    </r>
    <r>
      <rPr>
        <sz val="11"/>
        <color theme="1"/>
        <rFont val="Arial"/>
        <family val="2"/>
      </rPr>
      <t xml:space="preserve"> 
Туалеты: 
•  должны быть расположены в месте учреждения, в меньшей степени подверженном затоплениям, эрозии и др.;
•  должны регулярно осматриваться на предмет повреждений;
•  должны чиститься чаще в случае увеличения числа посетителей; 
•  должны представлять собой приподнятые и/или временно огороженные туалеты которые регулярно опорожняются. 
•  Яма туалета должна регулярно опорожняться.
•  Экскременты должны либо безопасно перерабатываться на месте (при помощи функционирующего септика / поля для выщелачивания и др.), либо отводиться в функционирующую систему канализации или безопасно транспортироваться за пределы площадки на участок централизованной переработки.
•  Туалеты с открытыми ямами или отстойными колодцами должны находиться минимум в 30 м от источников воды и минимум на 1,5 м выше уровня грунтовых вод. См. примечания к S_8: изоляция. 
•  На территориях с дефицитом воды или подверженных наводнениям должны использоваться высокоэффективные унитазы (с экономией воды или сухие (с переработкой мочи). </t>
    </r>
  </si>
  <si>
    <t xml:space="preserve">Предусмотрена возможность стирки тряпок и головок швабр в горячей воде (70°C–80°C x 10 мин.), тряпки и головки швабр всегда стираются отдельно от других грязных больничных материалов </t>
  </si>
  <si>
    <t xml:space="preserve">Поверхности, используемые для приготовления пищи, должны промываться моющим средством и безопасной водой, а затем ополаскиваться или вытираться чистой тканью, которая должна часто стираться. Пищевые отходы должны выбрасываться как можно быстрее, поскольку они являются потенциальной средой для распространения бактерий, а также могут привлекать насекомых и грызунов. Отходы должны храниться в емкостях, закрытых крышками, и подлежат быстрой и безопасной утилизации. 
Столовые приборы необходимо мыть сразу после использования в горячей воде с моющим средством, а затем высушивать на воздухе.
Более подробную информацию см. в документе ВОЗ (2008 г.) «Essential environmental health standards» (Основные стандарты гигиены окружающей среды) и по ссылке https://www.who.int/foodsafety/publications/all/en/. </t>
  </si>
  <si>
    <t>Уровень СПМ: 
не относится</t>
  </si>
  <si>
    <r>
      <t xml:space="preserve">Координатор по WASH/ПКИ должен отвечать за техобслуживание WASH и инфраструктуры удаления медицинских отходов.  
В больницах, кроме координатора WASH, должен быть также специальный координатор по ПКИ. 
Можно заполнить разработанную ВОЗ форму оценки эффективности ПКИ (IPCAF, см. по ссылке https://www.who.int/infection-prevention/tools/core-components/IPCAF-facility.PDF). IPCAF – это инструмент оценки исходного состояния и непрерывной оценки хода выполнения программы и мероприятий ПКИ в медицинском учреждении в целях документирования прогресса с течением времени и содействия улучшению.
</t>
    </r>
    <r>
      <rPr>
        <sz val="11"/>
        <color rgb="FFFF0000"/>
        <rFont val="Arial"/>
        <family val="2"/>
      </rPr>
      <t>Add leadership support.</t>
    </r>
  </si>
  <si>
    <t xml:space="preserve">Этап 2. Оценка </t>
  </si>
  <si>
    <t xml:space="preserve">Водоснабжение
Ответить либо на
1A, либо на 1B
</t>
  </si>
  <si>
    <t>•  Повышение уровня 
•  Отделение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</si>
</sst>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General;General;;@"/>
    <numFmt numFmtId="165" formatCode="&quot;Полнота оценки (всего): &quot;0%"/>
    <numFmt numFmtId="166" formatCode="&quot;Полнота оценки (санобработка помещений): &quot;0%"/>
    <numFmt numFmtId="167" formatCode="&quot;Полнота оценки (санитария): &quot;0%"/>
    <numFmt numFmtId="168" formatCode="&quot;Полнота оценки (водоснабжение): &quot;0%"/>
    <numFmt numFmtId="169" formatCode="&quot;Полнота оценки (медицинские отходы): &quot;0%"/>
    <numFmt numFmtId="170" formatCode="&quot;Полнота оценки (гигиена рук): &quot;0%"/>
    <numFmt numFmtId="171" formatCode="&quot;Полнота оценки (энергия и окруж. среда): &quot;0%"/>
    <numFmt numFmtId="172" formatCode="&quot;Полнота оценки (администрация и кадры): &quot;0%"/>
  </numFmts>
  <fonts count="40" x14ac:knownFonts="1">
    <font>
      <sz val="11"/>
      <color theme="1"/>
      <name val="Calibri"/>
      <family val="2"/>
      <scheme val="minor"/>
    </font>
    <font>
      <b/>
      <sz val="11"/>
      <color theme="1"/>
      <name val="Arial"/>
      <family val="2"/>
    </font>
    <font>
      <sz val="11"/>
      <color theme="1"/>
      <name val="Arial"/>
      <family val="2"/>
    </font>
    <font>
      <b/>
      <sz val="11"/>
      <color rgb="FF000000"/>
      <name val="Arial"/>
      <family val="2"/>
    </font>
    <font>
      <sz val="11"/>
      <color rgb="FF000000"/>
      <name val="Arial"/>
      <family val="2"/>
    </font>
    <font>
      <sz val="11"/>
      <color indexed="8"/>
      <name val="Arial"/>
      <family val="2"/>
    </font>
    <font>
      <sz val="11"/>
      <name val="Arial"/>
      <family val="2"/>
    </font>
    <font>
      <i/>
      <sz val="11"/>
      <color theme="1"/>
      <name val="Arial"/>
      <family val="2"/>
    </font>
    <font>
      <sz val="11"/>
      <color rgb="FFFF0000"/>
      <name val="Arial"/>
      <family val="2"/>
    </font>
    <font>
      <sz val="11"/>
      <color theme="4"/>
      <name val="Arial"/>
      <family val="2"/>
    </font>
    <font>
      <u/>
      <sz val="11"/>
      <color rgb="FF000000"/>
      <name val="Arial"/>
      <family val="2"/>
    </font>
    <font>
      <sz val="10"/>
      <color theme="1"/>
      <name val="Arial"/>
      <family val="2"/>
    </font>
    <font>
      <u/>
      <sz val="11"/>
      <color theme="10"/>
      <name val="Calibri"/>
      <family val="2"/>
      <scheme val="minor"/>
    </font>
    <font>
      <b/>
      <sz val="11"/>
      <name val="Arial"/>
      <family val="2"/>
    </font>
    <font>
      <sz val="11"/>
      <name val="Calibri"/>
      <family val="2"/>
      <scheme val="minor"/>
    </font>
    <font>
      <i/>
      <sz val="11"/>
      <color rgb="FF000000"/>
      <name val="Arial"/>
      <family val="2"/>
    </font>
    <font>
      <b/>
      <sz val="11"/>
      <color theme="1"/>
      <name val="Calibri"/>
      <family val="2"/>
      <scheme val="minor"/>
    </font>
    <font>
      <b/>
      <sz val="12"/>
      <color theme="1"/>
      <name val="Arial"/>
      <family val="2"/>
    </font>
    <font>
      <i/>
      <sz val="11"/>
      <color theme="1"/>
      <name val="Calibri"/>
      <family val="2"/>
      <scheme val="minor"/>
    </font>
    <font>
      <sz val="7"/>
      <color theme="1"/>
      <name val="Times New Roman"/>
      <family val="1"/>
    </font>
    <font>
      <b/>
      <sz val="16"/>
      <color theme="4"/>
      <name val="Arial"/>
      <family val="2"/>
    </font>
    <font>
      <sz val="11"/>
      <color theme="4"/>
      <name val="Calibri"/>
      <family val="2"/>
      <scheme val="minor"/>
    </font>
    <font>
      <b/>
      <i/>
      <u/>
      <sz val="11"/>
      <color theme="1"/>
      <name val="Arial"/>
      <family val="2"/>
    </font>
    <font>
      <sz val="8"/>
      <name val="Calibri"/>
      <family val="2"/>
      <scheme val="minor"/>
    </font>
    <font>
      <b/>
      <sz val="11"/>
      <color theme="0" tint="-0.34998626667073579"/>
      <name val="Arial"/>
      <family val="2"/>
    </font>
    <font>
      <sz val="9"/>
      <color rgb="FF000000"/>
      <name val="Arial"/>
      <family val="2"/>
    </font>
    <font>
      <sz val="9"/>
      <color theme="1"/>
      <name val="Calibri"/>
      <family val="2"/>
      <scheme val="minor"/>
    </font>
    <font>
      <sz val="9"/>
      <color theme="1"/>
      <name val="Arial"/>
      <family val="2"/>
    </font>
    <font>
      <b/>
      <sz val="9"/>
      <color theme="1"/>
      <name val="Arial"/>
      <family val="2"/>
    </font>
    <font>
      <b/>
      <sz val="9"/>
      <color theme="0" tint="-0.34998626667073579"/>
      <name val="Arial"/>
      <family val="2"/>
    </font>
    <font>
      <sz val="11"/>
      <color theme="1"/>
      <name val="Calibri"/>
      <family val="2"/>
      <scheme val="minor"/>
    </font>
    <font>
      <b/>
      <sz val="16"/>
      <name val="Arial"/>
      <family val="2"/>
    </font>
    <font>
      <b/>
      <sz val="16"/>
      <color rgb="FF000000"/>
      <name val="Arial"/>
      <family val="2"/>
    </font>
    <font>
      <sz val="9"/>
      <name val="Arial"/>
      <family val="2"/>
    </font>
    <font>
      <b/>
      <sz val="14"/>
      <color theme="1"/>
      <name val="Calibri"/>
      <family val="2"/>
      <scheme val="minor"/>
    </font>
    <font>
      <b/>
      <sz val="14"/>
      <color theme="1"/>
      <name val="Calibri"/>
      <family val="2"/>
    </font>
    <font>
      <b/>
      <sz val="11"/>
      <color rgb="FF7030A0"/>
      <name val="Arial"/>
      <family val="2"/>
    </font>
    <font>
      <sz val="11"/>
      <color rgb="FFFF0000"/>
      <name val="Calibri"/>
      <family val="2"/>
      <scheme val="minor"/>
    </font>
    <font>
      <b/>
      <u/>
      <sz val="11"/>
      <color theme="1"/>
      <name val="Calibri"/>
      <family val="2"/>
      <scheme val="minor"/>
    </font>
    <font>
      <b/>
      <sz val="11"/>
      <color rgb="FF833490"/>
      <name val="Arial"/>
      <family val="2"/>
    </font>
  </fonts>
  <fills count="23">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rgb="FFFF9999"/>
        <bgColor indexed="64"/>
      </patternFill>
    </fill>
    <fill>
      <patternFill patternType="solid">
        <fgColor theme="8" tint="0.79998168889431442"/>
        <bgColor indexed="64"/>
      </patternFill>
    </fill>
    <fill>
      <patternFill patternType="solid">
        <fgColor rgb="FFFFCCCC"/>
        <bgColor indexed="64"/>
      </patternFill>
    </fill>
    <fill>
      <patternFill patternType="solid">
        <fgColor theme="0"/>
        <bgColor indexed="64"/>
      </patternFill>
    </fill>
    <fill>
      <patternFill patternType="solid">
        <fgColor theme="0" tint="-0.14999847407452621"/>
        <bgColor indexed="64"/>
      </patternFill>
    </fill>
    <fill>
      <patternFill patternType="solid">
        <fgColor rgb="FFFF99CC"/>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rgb="FF92D050"/>
        <bgColor indexed="64"/>
      </patternFill>
    </fill>
    <fill>
      <patternFill patternType="solid">
        <fgColor rgb="FFCCCCFF"/>
        <bgColor indexed="64"/>
      </patternFill>
    </fill>
    <fill>
      <patternFill patternType="solid">
        <fgColor rgb="FF9966FF"/>
        <bgColor indexed="64"/>
      </patternFill>
    </fill>
    <fill>
      <patternFill patternType="solid">
        <fgColor rgb="FF00B8EC"/>
        <bgColor indexed="64"/>
      </patternFill>
    </fill>
    <fill>
      <patternFill patternType="solid">
        <fgColor rgb="FF51B453"/>
        <bgColor indexed="64"/>
      </patternFill>
    </fill>
    <fill>
      <patternFill patternType="solid">
        <fgColor rgb="FFEF414A"/>
        <bgColor indexed="64"/>
      </patternFill>
    </fill>
    <fill>
      <patternFill patternType="solid">
        <fgColor rgb="FFAB47BC"/>
        <bgColor indexed="64"/>
      </patternFill>
    </fill>
    <fill>
      <patternFill patternType="solid">
        <fgColor rgb="FFEF5BA1"/>
        <bgColor indexed="64"/>
      </patternFill>
    </fill>
    <fill>
      <patternFill patternType="solid">
        <fgColor rgb="FFFFC000"/>
        <bgColor indexed="64"/>
      </patternFill>
    </fill>
    <fill>
      <patternFill patternType="solid">
        <fgColor theme="0" tint="-0.249977111117893"/>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style="thick">
        <color rgb="FF92D050"/>
      </right>
      <top/>
      <bottom/>
      <diagonal/>
    </border>
    <border>
      <left/>
      <right style="thin">
        <color auto="1"/>
      </right>
      <top style="thin">
        <color auto="1"/>
      </top>
      <bottom/>
      <diagonal/>
    </border>
    <border>
      <left/>
      <right style="thick">
        <color rgb="FF92D050"/>
      </right>
      <top/>
      <bottom style="thin">
        <color auto="1"/>
      </bottom>
      <diagonal/>
    </border>
    <border>
      <left style="thin">
        <color auto="1"/>
      </left>
      <right style="thick">
        <color rgb="FF92D050"/>
      </right>
      <top style="thin">
        <color auto="1"/>
      </top>
      <bottom style="thin">
        <color auto="1"/>
      </bottom>
      <diagonal/>
    </border>
    <border>
      <left style="thin">
        <color auto="1"/>
      </left>
      <right style="thick">
        <color rgb="FF92D050"/>
      </right>
      <top style="thin">
        <color auto="1"/>
      </top>
      <bottom/>
      <diagonal/>
    </border>
    <border>
      <left/>
      <right style="thick">
        <color rgb="FFFF99CC"/>
      </right>
      <top/>
      <bottom/>
      <diagonal/>
    </border>
    <border>
      <left style="thin">
        <color auto="1"/>
      </left>
      <right style="thick">
        <color rgb="FFFF99CC"/>
      </right>
      <top style="thin">
        <color auto="1"/>
      </top>
      <bottom style="thin">
        <color auto="1"/>
      </bottom>
      <diagonal/>
    </border>
    <border>
      <left style="thin">
        <color auto="1"/>
      </left>
      <right style="thick">
        <color rgb="FFFF99CC"/>
      </right>
      <top style="thin">
        <color auto="1"/>
      </top>
      <bottom/>
      <diagonal/>
    </border>
    <border>
      <left/>
      <right style="thick">
        <color rgb="FFCCCCFF"/>
      </right>
      <top style="thin">
        <color auto="1"/>
      </top>
      <bottom style="thin">
        <color auto="1"/>
      </bottom>
      <diagonal/>
    </border>
    <border>
      <left style="thin">
        <color auto="1"/>
      </left>
      <right style="thick">
        <color rgb="FFCCCCFF"/>
      </right>
      <top style="thin">
        <color auto="1"/>
      </top>
      <bottom style="thin">
        <color auto="1"/>
      </bottom>
      <diagonal/>
    </border>
    <border>
      <left style="thin">
        <color auto="1"/>
      </left>
      <right style="thick">
        <color rgb="FFCCCCFF"/>
      </right>
      <top style="thin">
        <color auto="1"/>
      </top>
      <bottom/>
      <diagonal/>
    </border>
    <border>
      <left/>
      <right style="thick">
        <color rgb="FFCCCCFF"/>
      </right>
      <top/>
      <bottom/>
      <diagonal/>
    </border>
    <border>
      <left/>
      <right style="thick">
        <color theme="7" tint="0.79998168889431442"/>
      </right>
      <top/>
      <bottom/>
      <diagonal/>
    </border>
    <border>
      <left style="thin">
        <color auto="1"/>
      </left>
      <right style="thick">
        <color theme="7" tint="0.79998168889431442"/>
      </right>
      <top style="thin">
        <color auto="1"/>
      </top>
      <bottom style="thin">
        <color auto="1"/>
      </bottom>
      <diagonal/>
    </border>
    <border>
      <left style="thin">
        <color auto="1"/>
      </left>
      <right style="thick">
        <color theme="7" tint="0.79998168889431442"/>
      </right>
      <top style="thin">
        <color auto="1"/>
      </top>
      <bottom/>
      <diagonal/>
    </border>
    <border>
      <left style="thin">
        <color auto="1"/>
      </left>
      <right/>
      <top style="thin">
        <color auto="1"/>
      </top>
      <bottom/>
      <diagonal/>
    </border>
    <border>
      <left/>
      <right/>
      <top style="thin">
        <color auto="1"/>
      </top>
      <bottom/>
      <diagonal/>
    </border>
    <border>
      <left style="medium">
        <color indexed="64"/>
      </left>
      <right style="medium">
        <color indexed="64"/>
      </right>
      <top style="medium">
        <color indexed="64"/>
      </top>
      <bottom style="medium">
        <color indexed="64"/>
      </bottom>
      <diagonal/>
    </border>
    <border>
      <left/>
      <right style="thin">
        <color auto="1"/>
      </right>
      <top/>
      <bottom style="thin">
        <color auto="1"/>
      </bottom>
      <diagonal/>
    </border>
  </borders>
  <cellStyleXfs count="3">
    <xf numFmtId="0" fontId="0" fillId="0" borderId="0"/>
    <xf numFmtId="0" fontId="12" fillId="0" borderId="0" applyNumberFormat="0" applyFill="0" applyBorder="0" applyAlignment="0" applyProtection="0"/>
    <xf numFmtId="9" fontId="30" fillId="0" borderId="0" applyFont="0" applyFill="0" applyBorder="0" applyAlignment="0" applyProtection="0"/>
  </cellStyleXfs>
  <cellXfs count="258">
    <xf numFmtId="0" fontId="0" fillId="0" borderId="0" xfId="0"/>
    <xf numFmtId="0" fontId="3"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1" fillId="0" borderId="1" xfId="0" applyFont="1" applyFill="1" applyBorder="1" applyAlignment="1">
      <alignment horizontal="left" vertical="top"/>
    </xf>
    <xf numFmtId="0" fontId="2" fillId="0" borderId="1" xfId="0" applyFont="1" applyFill="1" applyBorder="1" applyAlignment="1">
      <alignment horizontal="left" vertical="top"/>
    </xf>
    <xf numFmtId="0" fontId="4" fillId="2" borderId="1" xfId="0" applyFont="1" applyFill="1" applyBorder="1" applyAlignment="1">
      <alignment horizontal="left" vertical="top" wrapText="1"/>
    </xf>
    <xf numFmtId="0" fontId="4" fillId="3" borderId="1" xfId="0" applyFont="1" applyFill="1" applyBorder="1" applyAlignment="1">
      <alignment horizontal="left" vertical="top" wrapText="1"/>
    </xf>
    <xf numFmtId="0" fontId="4" fillId="4"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1" fillId="3" borderId="1" xfId="0" applyFont="1" applyFill="1" applyBorder="1" applyAlignment="1">
      <alignment horizontal="left" vertical="top"/>
    </xf>
    <xf numFmtId="0" fontId="2" fillId="3" borderId="1" xfId="0" applyFont="1" applyFill="1" applyBorder="1" applyAlignment="1">
      <alignment horizontal="left" vertical="top" wrapText="1"/>
    </xf>
    <xf numFmtId="0" fontId="1" fillId="5" borderId="1" xfId="0" applyFont="1" applyFill="1" applyBorder="1" applyAlignment="1">
      <alignment horizontal="left" vertical="top"/>
    </xf>
    <xf numFmtId="0" fontId="4" fillId="5" borderId="1" xfId="0" applyFont="1" applyFill="1" applyBorder="1" applyAlignment="1">
      <alignment horizontal="left" vertical="top" wrapText="1"/>
    </xf>
    <xf numFmtId="0" fontId="2" fillId="5" borderId="1" xfId="0" applyFont="1" applyFill="1" applyBorder="1" applyAlignment="1">
      <alignment horizontal="left" vertical="top" wrapText="1"/>
    </xf>
    <xf numFmtId="0" fontId="2" fillId="5" borderId="1" xfId="0" applyFont="1" applyFill="1" applyBorder="1" applyAlignment="1">
      <alignment horizontal="left" vertical="top"/>
    </xf>
    <xf numFmtId="0" fontId="2" fillId="2" borderId="1" xfId="0" applyFont="1" applyFill="1" applyBorder="1" applyAlignment="1">
      <alignment horizontal="left" vertical="top" wrapText="1"/>
    </xf>
    <xf numFmtId="0" fontId="3" fillId="2" borderId="1" xfId="0" applyFont="1" applyFill="1" applyBorder="1" applyAlignment="1">
      <alignment horizontal="left" vertical="top" wrapText="1"/>
    </xf>
    <xf numFmtId="0" fontId="3" fillId="4" borderId="1" xfId="0" applyFont="1" applyFill="1" applyBorder="1" applyAlignment="1">
      <alignment horizontal="left" vertical="top" wrapText="1"/>
    </xf>
    <xf numFmtId="0" fontId="2" fillId="4" borderId="1" xfId="0" applyFont="1" applyFill="1" applyBorder="1" applyAlignment="1">
      <alignment horizontal="left" vertical="top" wrapText="1"/>
    </xf>
    <xf numFmtId="0" fontId="2" fillId="5" borderId="1" xfId="0" applyFont="1" applyFill="1" applyBorder="1" applyAlignment="1">
      <alignment vertical="top" wrapText="1"/>
    </xf>
    <xf numFmtId="0" fontId="0" fillId="0" borderId="0" xfId="0" applyBorder="1"/>
    <xf numFmtId="0" fontId="3" fillId="0" borderId="0" xfId="0" applyFont="1" applyFill="1" applyBorder="1" applyAlignment="1">
      <alignment horizontal="left" vertical="top" wrapText="1"/>
    </xf>
    <xf numFmtId="0" fontId="0" fillId="0" borderId="0" xfId="0" applyFont="1" applyFill="1" applyBorder="1" applyAlignment="1">
      <alignment horizontal="left" vertical="top"/>
    </xf>
    <xf numFmtId="0" fontId="6" fillId="2" borderId="1" xfId="0" applyFont="1" applyFill="1" applyBorder="1" applyAlignment="1">
      <alignment horizontal="left" vertical="top" wrapText="1"/>
    </xf>
    <xf numFmtId="0" fontId="9" fillId="0" borderId="1" xfId="0" applyFont="1" applyFill="1" applyBorder="1" applyAlignment="1">
      <alignment horizontal="left" vertical="top"/>
    </xf>
    <xf numFmtId="0" fontId="6" fillId="5" borderId="1" xfId="0" applyFont="1" applyFill="1" applyBorder="1" applyAlignment="1">
      <alignment horizontal="left" vertical="top" wrapText="1"/>
    </xf>
    <xf numFmtId="0" fontId="1" fillId="6" borderId="1" xfId="0" applyFont="1" applyFill="1" applyBorder="1" applyAlignment="1">
      <alignment horizontal="left" vertical="top"/>
    </xf>
    <xf numFmtId="0" fontId="4" fillId="6" borderId="1" xfId="0" applyFont="1" applyFill="1" applyBorder="1" applyAlignment="1">
      <alignment horizontal="left" vertical="top" wrapText="1"/>
    </xf>
    <xf numFmtId="0" fontId="4" fillId="0" borderId="0" xfId="0" applyFont="1" applyFill="1" applyBorder="1" applyAlignment="1">
      <alignment horizontal="left" vertical="top" wrapText="1"/>
    </xf>
    <xf numFmtId="0" fontId="2" fillId="0" borderId="0" xfId="0" applyFont="1" applyFill="1" applyAlignment="1">
      <alignment wrapText="1"/>
    </xf>
    <xf numFmtId="0" fontId="11" fillId="3" borderId="1" xfId="0" applyFont="1" applyFill="1" applyBorder="1" applyAlignment="1">
      <alignment horizontal="left" vertical="top" wrapText="1"/>
    </xf>
    <xf numFmtId="0" fontId="6" fillId="6" borderId="1" xfId="0" applyFont="1" applyFill="1" applyBorder="1" applyAlignment="1">
      <alignment horizontal="left" vertical="top" wrapText="1"/>
    </xf>
    <xf numFmtId="0" fontId="12" fillId="0" borderId="1" xfId="1" applyFill="1" applyBorder="1" applyAlignment="1">
      <alignment horizontal="left" vertical="top" wrapText="1"/>
    </xf>
    <xf numFmtId="0" fontId="6" fillId="3" borderId="1" xfId="0" applyFont="1" applyFill="1" applyBorder="1" applyAlignment="1">
      <alignment horizontal="left" vertical="top"/>
    </xf>
    <xf numFmtId="0" fontId="6" fillId="3" borderId="1" xfId="0" applyFont="1" applyFill="1" applyBorder="1" applyAlignment="1">
      <alignment horizontal="left" vertical="top" wrapText="1"/>
    </xf>
    <xf numFmtId="0" fontId="6" fillId="4" borderId="1" xfId="0" applyFont="1" applyFill="1" applyBorder="1" applyAlignment="1">
      <alignment horizontal="left" vertical="top" wrapText="1"/>
    </xf>
    <xf numFmtId="0" fontId="13" fillId="0" borderId="1" xfId="0" applyFont="1" applyFill="1" applyBorder="1" applyAlignment="1">
      <alignment horizontal="left" vertical="top" wrapText="1"/>
    </xf>
    <xf numFmtId="0" fontId="13" fillId="0" borderId="0" xfId="0" applyFont="1" applyFill="1" applyBorder="1" applyAlignment="1">
      <alignment horizontal="left" vertical="top" wrapText="1"/>
    </xf>
    <xf numFmtId="0" fontId="14" fillId="0" borderId="0" xfId="0" applyFont="1" applyFill="1" applyBorder="1" applyAlignment="1">
      <alignment horizontal="left" vertical="top"/>
    </xf>
    <xf numFmtId="0" fontId="0" fillId="0" borderId="0" xfId="0" applyFill="1"/>
    <xf numFmtId="0" fontId="6" fillId="0" borderId="1" xfId="0" applyFont="1" applyFill="1" applyBorder="1" applyAlignment="1">
      <alignment horizontal="left" vertical="top"/>
    </xf>
    <xf numFmtId="0" fontId="3" fillId="7" borderId="1" xfId="0" applyFont="1" applyFill="1" applyBorder="1" applyAlignment="1">
      <alignment horizontal="left" vertical="top" wrapText="1"/>
    </xf>
    <xf numFmtId="0" fontId="13" fillId="7" borderId="1" xfId="0" applyFont="1" applyFill="1" applyBorder="1" applyAlignment="1">
      <alignment horizontal="left" vertical="top" wrapText="1"/>
    </xf>
    <xf numFmtId="0" fontId="2" fillId="6" borderId="1" xfId="0" applyFont="1" applyFill="1" applyBorder="1" applyAlignment="1">
      <alignment horizontal="left" vertical="top" wrapText="1"/>
    </xf>
    <xf numFmtId="0" fontId="2" fillId="6" borderId="1" xfId="0" applyFont="1" applyFill="1" applyBorder="1" applyAlignment="1">
      <alignment horizontal="left" vertical="top"/>
    </xf>
    <xf numFmtId="0" fontId="3" fillId="6" borderId="1" xfId="0" applyFont="1" applyFill="1" applyBorder="1" applyAlignment="1">
      <alignment horizontal="left" vertical="top" wrapText="1"/>
    </xf>
    <xf numFmtId="0" fontId="3" fillId="5" borderId="1" xfId="0" applyFont="1" applyFill="1" applyBorder="1" applyAlignment="1">
      <alignment horizontal="left" vertical="top" wrapText="1"/>
    </xf>
    <xf numFmtId="0" fontId="3" fillId="3" borderId="1" xfId="0" applyFont="1" applyFill="1" applyBorder="1" applyAlignment="1">
      <alignment horizontal="left" vertical="top" wrapText="1"/>
    </xf>
    <xf numFmtId="0" fontId="16" fillId="0" borderId="0" xfId="0" applyFont="1"/>
    <xf numFmtId="0" fontId="0" fillId="0" borderId="0" xfId="0" applyFill="1" applyBorder="1"/>
    <xf numFmtId="0" fontId="0" fillId="0" borderId="0" xfId="0" applyAlignment="1">
      <alignment wrapText="1"/>
    </xf>
    <xf numFmtId="0" fontId="2" fillId="0" borderId="0" xfId="0" applyFont="1" applyFill="1" applyBorder="1" applyAlignment="1">
      <alignment horizontal="left" vertical="top"/>
    </xf>
    <xf numFmtId="0" fontId="14" fillId="0" borderId="0" xfId="0" applyFont="1" applyFill="1" applyBorder="1"/>
    <xf numFmtId="0" fontId="6"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Border="1" applyAlignment="1">
      <alignment wrapText="1"/>
    </xf>
    <xf numFmtId="0" fontId="6" fillId="0" borderId="0" xfId="0" applyFont="1" applyFill="1" applyBorder="1" applyAlignment="1">
      <alignment horizontal="left" vertical="top"/>
    </xf>
    <xf numFmtId="0" fontId="1" fillId="0" borderId="0" xfId="0" applyFont="1" applyFill="1" applyBorder="1" applyAlignment="1">
      <alignment horizontal="left" vertical="top"/>
    </xf>
    <xf numFmtId="0" fontId="1" fillId="3" borderId="5" xfId="0" applyFont="1" applyFill="1" applyBorder="1" applyAlignment="1">
      <alignment horizontal="left" vertical="top"/>
    </xf>
    <xf numFmtId="0" fontId="6" fillId="3" borderId="5" xfId="0" applyFont="1" applyFill="1" applyBorder="1" applyAlignment="1">
      <alignment horizontal="left" vertical="top" wrapText="1"/>
    </xf>
    <xf numFmtId="0" fontId="4" fillId="3" borderId="5" xfId="0" applyFont="1" applyFill="1" applyBorder="1" applyAlignment="1">
      <alignment horizontal="left" vertical="top" wrapText="1"/>
    </xf>
    <xf numFmtId="0" fontId="0" fillId="0" borderId="1" xfId="0" applyBorder="1"/>
    <xf numFmtId="0" fontId="14" fillId="0" borderId="1" xfId="0" applyFont="1" applyBorder="1"/>
    <xf numFmtId="0" fontId="4" fillId="5" borderId="1" xfId="0" applyFont="1" applyFill="1" applyBorder="1" applyAlignment="1">
      <alignment vertical="top" wrapText="1"/>
    </xf>
    <xf numFmtId="0" fontId="15" fillId="8" borderId="1" xfId="0" applyFont="1" applyFill="1" applyBorder="1" applyAlignment="1">
      <alignment horizontal="left" vertical="top" wrapText="1"/>
    </xf>
    <xf numFmtId="0" fontId="4" fillId="8" borderId="1" xfId="0" applyFont="1" applyFill="1" applyBorder="1" applyAlignment="1">
      <alignment horizontal="left" vertical="top" wrapText="1"/>
    </xf>
    <xf numFmtId="0" fontId="1" fillId="9" borderId="1" xfId="0" applyFont="1" applyFill="1" applyBorder="1" applyAlignment="1">
      <alignment horizontal="left" vertical="top"/>
    </xf>
    <xf numFmtId="0" fontId="2" fillId="9" borderId="1" xfId="0" applyFont="1" applyFill="1" applyBorder="1" applyAlignment="1">
      <alignment horizontal="left" vertical="top" wrapText="1"/>
    </xf>
    <xf numFmtId="0" fontId="2" fillId="9" borderId="1" xfId="0" applyFont="1" applyFill="1" applyBorder="1" applyAlignment="1">
      <alignment horizontal="left" vertical="top"/>
    </xf>
    <xf numFmtId="0" fontId="4" fillId="9" borderId="1" xfId="0" applyFont="1" applyFill="1" applyBorder="1" applyAlignment="1">
      <alignment horizontal="left" vertical="top" wrapText="1"/>
    </xf>
    <xf numFmtId="0" fontId="6" fillId="9" borderId="1" xfId="0" applyFont="1" applyFill="1" applyBorder="1" applyAlignment="1">
      <alignment horizontal="left" vertical="top" wrapText="1"/>
    </xf>
    <xf numFmtId="0" fontId="2" fillId="8" borderId="1" xfId="0" applyFont="1" applyFill="1" applyBorder="1" applyAlignment="1">
      <alignment horizontal="left" vertical="top" wrapText="1"/>
    </xf>
    <xf numFmtId="0" fontId="7" fillId="8" borderId="1" xfId="0" applyFont="1" applyFill="1" applyBorder="1" applyAlignment="1">
      <alignment horizontal="left" vertical="top" wrapText="1"/>
    </xf>
    <xf numFmtId="0" fontId="3" fillId="9" borderId="1" xfId="0" applyFont="1" applyFill="1" applyBorder="1" applyAlignment="1">
      <alignment horizontal="left" vertical="top" wrapText="1"/>
    </xf>
    <xf numFmtId="0" fontId="4" fillId="5" borderId="1" xfId="0" applyFont="1" applyFill="1" applyBorder="1" applyAlignment="1">
      <alignment horizontal="left" vertical="top" wrapText="1"/>
    </xf>
    <xf numFmtId="0" fontId="4" fillId="5" borderId="1" xfId="0" applyFont="1" applyFill="1" applyBorder="1" applyAlignment="1">
      <alignment horizontal="left" vertical="top" wrapText="1"/>
    </xf>
    <xf numFmtId="0" fontId="1" fillId="11" borderId="1" xfId="0" applyFont="1" applyFill="1" applyBorder="1" applyAlignment="1">
      <alignment horizontal="left" vertical="top"/>
    </xf>
    <xf numFmtId="0" fontId="4" fillId="11" borderId="1" xfId="0" applyFont="1" applyFill="1" applyBorder="1" applyAlignment="1">
      <alignment horizontal="left" vertical="top" wrapText="1"/>
    </xf>
    <xf numFmtId="0" fontId="6" fillId="11" borderId="1" xfId="0" applyFont="1" applyFill="1" applyBorder="1" applyAlignment="1">
      <alignment horizontal="left" vertical="top" wrapText="1"/>
    </xf>
    <xf numFmtId="0" fontId="6" fillId="11" borderId="2" xfId="0" applyFont="1" applyFill="1" applyBorder="1" applyAlignment="1">
      <alignment horizontal="left" vertical="top" wrapText="1"/>
    </xf>
    <xf numFmtId="0" fontId="2" fillId="11" borderId="1" xfId="0" applyFont="1" applyFill="1" applyBorder="1" applyAlignment="1">
      <alignment horizontal="left" vertical="top" wrapText="1"/>
    </xf>
    <xf numFmtId="0" fontId="2" fillId="11" borderId="1" xfId="0" applyFont="1" applyFill="1" applyBorder="1" applyAlignment="1">
      <alignment horizontal="left" vertical="top"/>
    </xf>
    <xf numFmtId="0" fontId="4" fillId="5" borderId="1" xfId="0" applyFont="1" applyFill="1" applyBorder="1" applyAlignment="1">
      <alignment horizontal="left" vertical="top" wrapText="1"/>
    </xf>
    <xf numFmtId="0" fontId="2" fillId="0" borderId="3" xfId="0" applyFont="1" applyFill="1" applyBorder="1" applyAlignment="1">
      <alignment horizontal="left" vertical="top"/>
    </xf>
    <xf numFmtId="0" fontId="4" fillId="6" borderId="2" xfId="0" applyFont="1" applyFill="1" applyBorder="1" applyAlignment="1">
      <alignment vertical="top" wrapText="1"/>
    </xf>
    <xf numFmtId="0" fontId="4" fillId="5" borderId="1" xfId="0" applyFont="1" applyFill="1" applyBorder="1" applyAlignment="1">
      <alignment horizontal="left" vertical="top" wrapText="1"/>
    </xf>
    <xf numFmtId="0" fontId="1" fillId="0" borderId="4" xfId="0" applyFont="1" applyBorder="1" applyAlignment="1">
      <alignment horizontal="center" vertical="top"/>
    </xf>
    <xf numFmtId="0" fontId="24" fillId="0" borderId="1" xfId="0" applyFont="1" applyBorder="1" applyAlignment="1">
      <alignment horizontal="center" vertical="top" wrapText="1"/>
    </xf>
    <xf numFmtId="0" fontId="1" fillId="0" borderId="1" xfId="0" applyFont="1" applyBorder="1" applyAlignment="1">
      <alignment horizontal="left" vertical="top" wrapText="1"/>
    </xf>
    <xf numFmtId="0" fontId="2" fillId="0" borderId="1" xfId="0" applyFont="1" applyBorder="1" applyAlignment="1">
      <alignment horizontal="left" vertical="top"/>
    </xf>
    <xf numFmtId="0" fontId="2" fillId="0" borderId="2" xfId="0" applyFont="1" applyBorder="1" applyAlignment="1">
      <alignment horizontal="left" vertical="top"/>
    </xf>
    <xf numFmtId="0" fontId="2" fillId="0" borderId="0" xfId="0" applyFont="1" applyAlignment="1">
      <alignment horizontal="left" vertical="top"/>
    </xf>
    <xf numFmtId="0" fontId="1" fillId="0" borderId="6" xfId="0" applyFont="1" applyBorder="1" applyAlignment="1">
      <alignment horizontal="left" vertical="top" wrapText="1"/>
    </xf>
    <xf numFmtId="0" fontId="3" fillId="0" borderId="6" xfId="0" applyFont="1" applyBorder="1" applyAlignment="1">
      <alignment horizontal="left" vertical="top" wrapText="1"/>
    </xf>
    <xf numFmtId="0" fontId="2" fillId="0" borderId="6" xfId="0" applyFont="1" applyBorder="1" applyAlignment="1">
      <alignment horizontal="left" vertical="top"/>
    </xf>
    <xf numFmtId="0" fontId="2" fillId="0" borderId="10" xfId="0" applyFont="1" applyBorder="1" applyAlignment="1">
      <alignment horizontal="left" vertical="top"/>
    </xf>
    <xf numFmtId="0" fontId="1" fillId="0" borderId="12" xfId="0" applyFont="1" applyBorder="1" applyAlignment="1">
      <alignment horizontal="left" vertical="top" wrapText="1"/>
    </xf>
    <xf numFmtId="0" fontId="1" fillId="0" borderId="15" xfId="0" applyFont="1" applyBorder="1" applyAlignment="1">
      <alignment horizontal="center" vertical="top"/>
    </xf>
    <xf numFmtId="0" fontId="24" fillId="0" borderId="6" xfId="0" applyFont="1" applyBorder="1" applyAlignment="1">
      <alignment horizontal="center" vertical="top" wrapText="1"/>
    </xf>
    <xf numFmtId="0" fontId="1" fillId="0" borderId="18" xfId="0" applyFont="1" applyBorder="1" applyAlignment="1">
      <alignment horizontal="left" vertical="top" wrapText="1"/>
    </xf>
    <xf numFmtId="0" fontId="2" fillId="0" borderId="18" xfId="0" applyFont="1" applyBorder="1" applyAlignment="1">
      <alignment horizontal="left" vertical="top"/>
    </xf>
    <xf numFmtId="0" fontId="2" fillId="0" borderId="19" xfId="0" applyFont="1" applyBorder="1" applyAlignment="1">
      <alignment horizontal="left" vertical="top"/>
    </xf>
    <xf numFmtId="0" fontId="2" fillId="0" borderId="20" xfId="0" applyFont="1" applyBorder="1" applyAlignment="1">
      <alignment horizontal="left" vertical="top"/>
    </xf>
    <xf numFmtId="0" fontId="24" fillId="0" borderId="22" xfId="0" applyFont="1" applyBorder="1" applyAlignment="1">
      <alignment horizontal="center" vertical="top" wrapText="1"/>
    </xf>
    <xf numFmtId="0" fontId="2" fillId="0" borderId="22" xfId="0" applyFont="1" applyBorder="1" applyAlignment="1">
      <alignment horizontal="left" vertical="top"/>
    </xf>
    <xf numFmtId="0" fontId="2" fillId="0" borderId="23" xfId="0" applyFont="1" applyBorder="1" applyAlignment="1">
      <alignment horizontal="left" vertical="top"/>
    </xf>
    <xf numFmtId="0" fontId="2" fillId="0" borderId="21" xfId="0" applyFont="1" applyBorder="1" applyAlignment="1">
      <alignment horizontal="left" vertical="top"/>
    </xf>
    <xf numFmtId="0" fontId="24" fillId="0" borderId="5" xfId="0" applyFont="1" applyBorder="1" applyAlignment="1">
      <alignment horizontal="center" vertical="top" wrapText="1"/>
    </xf>
    <xf numFmtId="0" fontId="2" fillId="0" borderId="5" xfId="0" applyFont="1" applyBorder="1" applyAlignment="1">
      <alignment horizontal="left" vertical="top"/>
    </xf>
    <xf numFmtId="0" fontId="2" fillId="0" borderId="24" xfId="0" applyFont="1" applyBorder="1" applyAlignment="1">
      <alignment horizontal="left" vertical="top"/>
    </xf>
    <xf numFmtId="0" fontId="1" fillId="0" borderId="21" xfId="0" applyFont="1" applyBorder="1" applyAlignment="1">
      <alignment horizontal="left" vertical="top"/>
    </xf>
    <xf numFmtId="0" fontId="1" fillId="15" borderId="1" xfId="0" applyFont="1" applyFill="1" applyBorder="1" applyAlignment="1">
      <alignment horizontal="left" vertical="top"/>
    </xf>
    <xf numFmtId="0" fontId="2" fillId="15" borderId="1" xfId="0" applyFont="1" applyFill="1" applyBorder="1" applyAlignment="1">
      <alignment horizontal="left" vertical="top" wrapText="1"/>
    </xf>
    <xf numFmtId="0" fontId="6" fillId="15" borderId="1" xfId="0" applyFont="1" applyFill="1" applyBorder="1" applyAlignment="1">
      <alignment horizontal="left" vertical="top" wrapText="1"/>
    </xf>
    <xf numFmtId="0" fontId="7" fillId="15" borderId="1" xfId="0" applyFont="1" applyFill="1" applyBorder="1" applyAlignment="1">
      <alignment horizontal="left" vertical="top"/>
    </xf>
    <xf numFmtId="0" fontId="2" fillId="15" borderId="1" xfId="0" applyFont="1" applyFill="1" applyBorder="1" applyAlignment="1">
      <alignment horizontal="left" vertical="top"/>
    </xf>
    <xf numFmtId="0" fontId="3" fillId="15" borderId="1" xfId="0" applyFont="1" applyFill="1" applyBorder="1" applyAlignment="1">
      <alignment horizontal="left" vertical="top" wrapText="1"/>
    </xf>
    <xf numFmtId="0" fontId="2" fillId="8" borderId="1" xfId="0" applyFont="1" applyFill="1" applyBorder="1" applyAlignment="1">
      <alignment horizontal="left" vertical="top"/>
    </xf>
    <xf numFmtId="0" fontId="4" fillId="11" borderId="1" xfId="0" applyFont="1" applyFill="1" applyBorder="1" applyAlignment="1">
      <alignment vertical="top" wrapText="1"/>
    </xf>
    <xf numFmtId="0" fontId="25" fillId="0" borderId="1" xfId="0" applyFont="1" applyBorder="1" applyAlignment="1">
      <alignment horizontal="left" vertical="top" wrapText="1"/>
    </xf>
    <xf numFmtId="0" fontId="25" fillId="0" borderId="2" xfId="0" applyFont="1" applyBorder="1" applyAlignment="1">
      <alignment horizontal="left" vertical="top" wrapText="1"/>
    </xf>
    <xf numFmtId="0" fontId="26" fillId="0" borderId="0" xfId="0" applyFont="1"/>
    <xf numFmtId="0" fontId="28" fillId="13" borderId="4" xfId="0" applyFont="1" applyFill="1" applyBorder="1" applyAlignment="1">
      <alignment vertical="top"/>
    </xf>
    <xf numFmtId="0" fontId="1" fillId="14" borderId="4" xfId="0" applyFont="1" applyFill="1" applyBorder="1" applyAlignment="1">
      <alignment vertical="top"/>
    </xf>
    <xf numFmtId="0" fontId="4" fillId="0" borderId="12" xfId="0" applyFont="1" applyBorder="1" applyAlignment="1">
      <alignment horizontal="left" vertical="top" wrapText="1"/>
    </xf>
    <xf numFmtId="0" fontId="4" fillId="0" borderId="13" xfId="0" applyFont="1" applyBorder="1" applyAlignment="1">
      <alignment horizontal="left" vertical="top" wrapText="1"/>
    </xf>
    <xf numFmtId="0" fontId="1" fillId="14" borderId="4" xfId="0" applyFont="1" applyFill="1" applyBorder="1" applyAlignment="1">
      <alignment vertical="top" wrapText="1"/>
    </xf>
    <xf numFmtId="0" fontId="1" fillId="0" borderId="4" xfId="0" applyFont="1" applyBorder="1" applyAlignment="1">
      <alignment horizontal="center" vertical="top" wrapText="1"/>
    </xf>
    <xf numFmtId="0" fontId="2" fillId="0" borderId="6" xfId="0" applyFont="1" applyBorder="1" applyAlignment="1">
      <alignment horizontal="left" vertical="top" wrapText="1"/>
    </xf>
    <xf numFmtId="0" fontId="2" fillId="0" borderId="10" xfId="0" applyFont="1" applyBorder="1" applyAlignment="1">
      <alignment horizontal="left" vertical="top" wrapText="1"/>
    </xf>
    <xf numFmtId="0" fontId="2" fillId="0" borderId="0" xfId="0" applyFont="1" applyAlignment="1">
      <alignment horizontal="left" vertical="top" wrapText="1"/>
    </xf>
    <xf numFmtId="0" fontId="1" fillId="13" borderId="11" xfId="0" applyFont="1" applyFill="1" applyBorder="1" applyAlignment="1">
      <alignment horizontal="center" vertical="top" wrapText="1"/>
    </xf>
    <xf numFmtId="0" fontId="0" fillId="0" borderId="9" xfId="0" applyFont="1" applyBorder="1" applyAlignment="1">
      <alignment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9" fillId="0" borderId="6" xfId="0" applyFont="1" applyBorder="1" applyAlignment="1">
      <alignment horizontal="center" vertical="top" wrapText="1"/>
    </xf>
    <xf numFmtId="0" fontId="4" fillId="0" borderId="6" xfId="0" applyFont="1" applyBorder="1" applyAlignment="1">
      <alignment horizontal="left" vertical="top" wrapText="1"/>
    </xf>
    <xf numFmtId="0" fontId="24" fillId="0" borderId="17" xfId="0" applyFont="1" applyBorder="1" applyAlignment="1">
      <alignment vertical="top" wrapText="1"/>
    </xf>
    <xf numFmtId="0" fontId="1" fillId="14" borderId="17" xfId="0" applyFont="1" applyFill="1" applyBorder="1" applyAlignment="1">
      <alignment vertical="top"/>
    </xf>
    <xf numFmtId="0" fontId="4" fillId="5" borderId="1" xfId="0" applyFont="1" applyFill="1" applyBorder="1" applyAlignment="1">
      <alignment horizontal="left" vertical="top" wrapText="1"/>
    </xf>
    <xf numFmtId="0" fontId="29" fillId="0" borderId="4" xfId="0" applyFont="1" applyBorder="1" applyAlignment="1">
      <alignment horizontal="center" vertical="top" wrapText="1"/>
    </xf>
    <xf numFmtId="0" fontId="1" fillId="0" borderId="4" xfId="0" applyFont="1" applyBorder="1" applyAlignment="1">
      <alignment horizontal="left" vertical="top" wrapText="1"/>
    </xf>
    <xf numFmtId="0" fontId="4" fillId="0" borderId="4" xfId="0" applyFont="1" applyBorder="1" applyAlignment="1">
      <alignment horizontal="left" vertical="top" wrapText="1"/>
    </xf>
    <xf numFmtId="0" fontId="3" fillId="0" borderId="4" xfId="0" applyFont="1" applyBorder="1" applyAlignment="1">
      <alignment horizontal="left" vertical="top" wrapText="1"/>
    </xf>
    <xf numFmtId="0" fontId="2" fillId="0" borderId="4" xfId="0" applyFont="1" applyBorder="1" applyAlignment="1">
      <alignment horizontal="left" vertical="top" wrapText="1"/>
    </xf>
    <xf numFmtId="0" fontId="2" fillId="0" borderId="25" xfId="0" applyFont="1" applyBorder="1" applyAlignment="1">
      <alignment horizontal="left" vertical="top" wrapText="1"/>
    </xf>
    <xf numFmtId="0" fontId="4" fillId="5" borderId="1" xfId="0" applyFont="1" applyFill="1" applyBorder="1" applyAlignment="1">
      <alignment horizontal="left" vertical="top" wrapText="1"/>
    </xf>
    <xf numFmtId="0" fontId="4" fillId="11" borderId="2" xfId="0" applyFont="1" applyFill="1" applyBorder="1" applyAlignment="1">
      <alignment vertical="top" wrapText="1"/>
    </xf>
    <xf numFmtId="0" fontId="0" fillId="16" borderId="1" xfId="0" applyFill="1" applyBorder="1"/>
    <xf numFmtId="0" fontId="0" fillId="17" borderId="1" xfId="0" applyFill="1" applyBorder="1"/>
    <xf numFmtId="0" fontId="0" fillId="18" borderId="1" xfId="0" applyFill="1" applyBorder="1"/>
    <xf numFmtId="0" fontId="0" fillId="12" borderId="1" xfId="0" applyFill="1" applyBorder="1"/>
    <xf numFmtId="0" fontId="0" fillId="19" borderId="1" xfId="0" applyFill="1" applyBorder="1"/>
    <xf numFmtId="0" fontId="0" fillId="20" borderId="1" xfId="0" applyFill="1" applyBorder="1"/>
    <xf numFmtId="0" fontId="0" fillId="21" borderId="1" xfId="0" applyFill="1" applyBorder="1"/>
    <xf numFmtId="0" fontId="16" fillId="0" borderId="1" xfId="0" applyFont="1" applyBorder="1"/>
    <xf numFmtId="0" fontId="0" fillId="0" borderId="5" xfId="0" applyBorder="1"/>
    <xf numFmtId="9" fontId="0" fillId="0" borderId="1" xfId="2" applyFont="1" applyBorder="1" applyAlignment="1">
      <alignment vertical="center"/>
    </xf>
    <xf numFmtId="0" fontId="0" fillId="0" borderId="2" xfId="0" applyBorder="1"/>
    <xf numFmtId="0" fontId="29" fillId="0" borderId="0" xfId="0" applyFont="1" applyBorder="1" applyAlignment="1">
      <alignment horizontal="center" vertical="top" wrapText="1"/>
    </xf>
    <xf numFmtId="0" fontId="4" fillId="5" borderId="2" xfId="0" applyFont="1" applyFill="1" applyBorder="1" applyAlignment="1">
      <alignment horizontal="left" vertical="top" wrapText="1"/>
    </xf>
    <xf numFmtId="0" fontId="25" fillId="5" borderId="1" xfId="0" applyFont="1" applyFill="1" applyBorder="1" applyAlignment="1">
      <alignment horizontal="left" vertical="top" wrapText="1"/>
    </xf>
    <xf numFmtId="0" fontId="25" fillId="2" borderId="1" xfId="0" applyFont="1" applyFill="1" applyBorder="1" applyAlignment="1">
      <alignment horizontal="left" vertical="top" wrapText="1"/>
    </xf>
    <xf numFmtId="0" fontId="25" fillId="6" borderId="1" xfId="0" applyFont="1" applyFill="1" applyBorder="1" applyAlignment="1">
      <alignment horizontal="left" vertical="top" wrapText="1"/>
    </xf>
    <xf numFmtId="0" fontId="25" fillId="15" borderId="1" xfId="0" applyFont="1" applyFill="1" applyBorder="1" applyAlignment="1">
      <alignment horizontal="left" vertical="top" wrapText="1"/>
    </xf>
    <xf numFmtId="0" fontId="25" fillId="9" borderId="1" xfId="0" applyFont="1" applyFill="1" applyBorder="1" applyAlignment="1">
      <alignment horizontal="left" vertical="top" wrapText="1"/>
    </xf>
    <xf numFmtId="0" fontId="25" fillId="3" borderId="1" xfId="0" applyFont="1" applyFill="1" applyBorder="1" applyAlignment="1">
      <alignment horizontal="left" vertical="top" wrapText="1"/>
    </xf>
    <xf numFmtId="0" fontId="27" fillId="0" borderId="1" xfId="0" applyFont="1" applyBorder="1" applyAlignment="1">
      <alignment horizontal="center" vertical="top"/>
    </xf>
    <xf numFmtId="0" fontId="1" fillId="0" borderId="1" xfId="0" applyFont="1" applyBorder="1" applyAlignment="1">
      <alignment horizontal="center" vertical="top"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6" fillId="0" borderId="0" xfId="0" applyFont="1" applyAlignment="1">
      <alignment horizontal="center" vertical="center"/>
    </xf>
    <xf numFmtId="0" fontId="28" fillId="13" borderId="6" xfId="0" applyFont="1" applyFill="1" applyBorder="1" applyAlignment="1">
      <alignment horizontal="center" vertical="center"/>
    </xf>
    <xf numFmtId="0" fontId="31" fillId="7" borderId="1" xfId="0" applyFont="1" applyFill="1" applyBorder="1" applyAlignment="1">
      <alignment horizontal="center" vertical="center" wrapText="1"/>
    </xf>
    <xf numFmtId="0" fontId="32" fillId="5" borderId="1" xfId="0" applyFont="1" applyFill="1" applyBorder="1" applyAlignment="1">
      <alignment horizontal="center" vertical="center" wrapText="1"/>
    </xf>
    <xf numFmtId="0" fontId="31" fillId="0" borderId="1" xfId="0" applyFont="1" applyFill="1" applyBorder="1" applyAlignment="1">
      <alignment horizontal="center" vertical="center"/>
    </xf>
    <xf numFmtId="0" fontId="33" fillId="7" borderId="1" xfId="0" applyFont="1" applyFill="1" applyBorder="1" applyAlignment="1">
      <alignment horizontal="center" vertical="center" wrapText="1"/>
    </xf>
    <xf numFmtId="0" fontId="6" fillId="0" borderId="15" xfId="0" applyFont="1" applyBorder="1" applyAlignment="1">
      <alignment horizontal="center" vertical="top"/>
    </xf>
    <xf numFmtId="0" fontId="6" fillId="0" borderId="16" xfId="0" applyFont="1" applyBorder="1" applyAlignment="1">
      <alignment horizontal="center" vertical="top"/>
    </xf>
    <xf numFmtId="0" fontId="6" fillId="0" borderId="14" xfId="0" applyFont="1" applyBorder="1" applyAlignment="1">
      <alignment horizontal="center" vertical="top"/>
    </xf>
    <xf numFmtId="164" fontId="6" fillId="0" borderId="15" xfId="0" applyNumberFormat="1" applyFont="1" applyBorder="1" applyAlignment="1">
      <alignment horizontal="center" vertical="top"/>
    </xf>
    <xf numFmtId="0" fontId="13" fillId="0" borderId="15" xfId="0" applyFont="1" applyFill="1" applyBorder="1" applyAlignment="1">
      <alignment horizontal="left" vertical="top" wrapText="1"/>
    </xf>
    <xf numFmtId="0" fontId="6" fillId="21" borderId="1" xfId="0" applyFont="1" applyFill="1" applyBorder="1" applyAlignment="1">
      <alignment horizontal="left" vertical="top" wrapText="1"/>
    </xf>
    <xf numFmtId="0" fontId="4" fillId="21" borderId="1" xfId="0" applyFont="1" applyFill="1" applyBorder="1" applyAlignment="1">
      <alignment horizontal="left" vertical="top" wrapText="1"/>
    </xf>
    <xf numFmtId="0" fontId="1" fillId="21" borderId="1" xfId="0" applyFont="1" applyFill="1" applyBorder="1" applyAlignment="1">
      <alignment horizontal="left" vertical="top"/>
    </xf>
    <xf numFmtId="0" fontId="1" fillId="21" borderId="5" xfId="0" applyFont="1" applyFill="1" applyBorder="1" applyAlignment="1">
      <alignment horizontal="left" vertical="top"/>
    </xf>
    <xf numFmtId="0" fontId="6" fillId="21" borderId="5" xfId="0" applyFont="1" applyFill="1" applyBorder="1" applyAlignment="1">
      <alignment horizontal="left" vertical="top" wrapText="1"/>
    </xf>
    <xf numFmtId="0" fontId="2" fillId="21" borderId="5" xfId="0" applyFont="1" applyFill="1" applyBorder="1" applyAlignment="1">
      <alignment horizontal="left" vertical="top" wrapText="1"/>
    </xf>
    <xf numFmtId="0" fontId="2" fillId="21" borderId="5" xfId="0" applyFont="1" applyFill="1" applyBorder="1" applyAlignment="1">
      <alignment horizontal="left" vertical="top"/>
    </xf>
    <xf numFmtId="0" fontId="4" fillId="21" borderId="5" xfId="0" applyFont="1" applyFill="1" applyBorder="1" applyAlignment="1">
      <alignment horizontal="left" vertical="top" wrapText="1"/>
    </xf>
    <xf numFmtId="0" fontId="8" fillId="21" borderId="5" xfId="0" applyFont="1" applyFill="1" applyBorder="1" applyAlignment="1">
      <alignment horizontal="left" vertical="top"/>
    </xf>
    <xf numFmtId="0" fontId="3" fillId="21" borderId="1" xfId="0" applyFont="1" applyFill="1" applyBorder="1" applyAlignment="1">
      <alignment horizontal="left" vertical="top" wrapText="1"/>
    </xf>
    <xf numFmtId="0" fontId="25" fillId="21" borderId="1" xfId="0" applyFont="1" applyFill="1" applyBorder="1" applyAlignment="1">
      <alignment horizontal="left" vertical="top" wrapText="1"/>
    </xf>
    <xf numFmtId="0" fontId="16" fillId="0" borderId="0" xfId="0" applyFont="1" applyAlignment="1">
      <alignment vertical="top"/>
    </xf>
    <xf numFmtId="0" fontId="0" fillId="0" borderId="1" xfId="0" applyBorder="1" applyAlignment="1">
      <alignment wrapText="1"/>
    </xf>
    <xf numFmtId="1" fontId="32" fillId="6" borderId="1" xfId="0" applyNumberFormat="1" applyFont="1" applyFill="1" applyBorder="1" applyAlignment="1">
      <alignment horizontal="center" vertical="center" wrapText="1"/>
    </xf>
    <xf numFmtId="0" fontId="32" fillId="2" borderId="1" xfId="0" applyFont="1" applyFill="1" applyBorder="1" applyAlignment="1">
      <alignment horizontal="center" vertical="top" wrapText="1"/>
    </xf>
    <xf numFmtId="0" fontId="32" fillId="6" borderId="1" xfId="0" applyFont="1" applyFill="1" applyBorder="1" applyAlignment="1">
      <alignment horizontal="center" vertical="center" wrapText="1"/>
    </xf>
    <xf numFmtId="0" fontId="32" fillId="15" borderId="1" xfId="0" applyFont="1" applyFill="1" applyBorder="1" applyAlignment="1">
      <alignment horizontal="center" vertical="center" wrapText="1"/>
    </xf>
    <xf numFmtId="0" fontId="32" fillId="9" borderId="1" xfId="0" applyFont="1" applyFill="1" applyBorder="1" applyAlignment="1">
      <alignment horizontal="center" vertical="center" wrapText="1"/>
    </xf>
    <xf numFmtId="0" fontId="32" fillId="3" borderId="1" xfId="0" applyFont="1" applyFill="1" applyBorder="1" applyAlignment="1">
      <alignment horizontal="center" vertical="center" wrapText="1"/>
    </xf>
    <xf numFmtId="0" fontId="32" fillId="21" borderId="1" xfId="0" applyFont="1" applyFill="1" applyBorder="1" applyAlignment="1">
      <alignment horizontal="center" vertical="center" wrapText="1"/>
    </xf>
    <xf numFmtId="0" fontId="16" fillId="0" borderId="0" xfId="0" applyFont="1" applyBorder="1"/>
    <xf numFmtId="9" fontId="0" fillId="0" borderId="0" xfId="2" applyFont="1" applyBorder="1" applyAlignment="1">
      <alignment vertical="center"/>
    </xf>
    <xf numFmtId="9" fontId="16" fillId="0" borderId="26" xfId="2" applyFont="1" applyBorder="1" applyAlignment="1">
      <alignment vertical="center"/>
    </xf>
    <xf numFmtId="0" fontId="1" fillId="5" borderId="3" xfId="0" applyFont="1" applyFill="1" applyBorder="1" applyAlignment="1">
      <alignment horizontal="left" vertical="top"/>
    </xf>
    <xf numFmtId="0" fontId="3" fillId="2" borderId="3" xfId="0" applyFont="1" applyFill="1" applyBorder="1" applyAlignment="1">
      <alignment horizontal="left" vertical="top" wrapText="1"/>
    </xf>
    <xf numFmtId="9" fontId="34" fillId="0" borderId="0" xfId="2" applyFont="1" applyBorder="1" applyAlignment="1">
      <alignment horizontal="center" vertical="center" wrapText="1"/>
    </xf>
    <xf numFmtId="0" fontId="0" fillId="0" borderId="0" xfId="0" applyAlignment="1">
      <alignment wrapText="1"/>
    </xf>
    <xf numFmtId="16" fontId="0" fillId="0" borderId="0" xfId="0" applyNumberFormat="1"/>
    <xf numFmtId="0" fontId="6" fillId="11" borderId="2" xfId="0" applyFont="1" applyFill="1" applyBorder="1" applyAlignment="1">
      <alignment vertical="top" wrapText="1"/>
    </xf>
    <xf numFmtId="0" fontId="37" fillId="0" borderId="1" xfId="0" applyFont="1" applyBorder="1" applyAlignment="1">
      <alignment wrapText="1"/>
    </xf>
    <xf numFmtId="0" fontId="16" fillId="0" borderId="1" xfId="0" applyFont="1" applyBorder="1" applyAlignment="1">
      <alignment wrapText="1"/>
    </xf>
    <xf numFmtId="9" fontId="34" fillId="0" borderId="0" xfId="2" applyFont="1" applyBorder="1" applyAlignment="1">
      <alignment horizontal="left" vertical="center"/>
    </xf>
    <xf numFmtId="166" fontId="34" fillId="0" borderId="0" xfId="2" applyNumberFormat="1" applyFont="1" applyBorder="1" applyAlignment="1">
      <alignment horizontal="center" vertical="center"/>
    </xf>
    <xf numFmtId="167" fontId="34" fillId="0" borderId="0" xfId="2" applyNumberFormat="1" applyFont="1" applyBorder="1" applyAlignment="1">
      <alignment horizontal="center" vertical="center"/>
    </xf>
    <xf numFmtId="168" fontId="34" fillId="0" borderId="0" xfId="2" applyNumberFormat="1" applyFont="1" applyBorder="1" applyAlignment="1">
      <alignment horizontal="center" vertical="center"/>
    </xf>
    <xf numFmtId="169" fontId="34" fillId="0" borderId="0" xfId="2" applyNumberFormat="1" applyFont="1" applyBorder="1" applyAlignment="1">
      <alignment horizontal="center" vertical="center"/>
    </xf>
    <xf numFmtId="170" fontId="34" fillId="0" borderId="0" xfId="2" applyNumberFormat="1" applyFont="1" applyBorder="1" applyAlignment="1">
      <alignment horizontal="center" vertical="center"/>
    </xf>
    <xf numFmtId="171" fontId="34" fillId="0" borderId="0" xfId="2" applyNumberFormat="1" applyFont="1" applyBorder="1" applyAlignment="1">
      <alignment horizontal="center" vertical="center"/>
    </xf>
    <xf numFmtId="172" fontId="34" fillId="0" borderId="0" xfId="2" applyNumberFormat="1" applyFont="1" applyBorder="1" applyAlignment="1">
      <alignment horizontal="center" vertical="center"/>
    </xf>
    <xf numFmtId="9" fontId="34" fillId="22" borderId="0" xfId="2" applyFont="1" applyFill="1" applyBorder="1" applyAlignment="1">
      <alignment horizontal="left" vertical="center" wrapText="1"/>
    </xf>
    <xf numFmtId="0" fontId="1" fillId="14" borderId="4" xfId="0" applyFont="1" applyFill="1" applyBorder="1" applyAlignment="1">
      <alignment horizontal="center" vertical="top" wrapText="1"/>
    </xf>
    <xf numFmtId="0" fontId="0" fillId="0" borderId="0" xfId="0" applyAlignment="1">
      <alignment horizontal="left" vertical="center" wrapText="1"/>
    </xf>
    <xf numFmtId="0" fontId="38" fillId="0" borderId="0" xfId="0" applyFont="1" applyAlignment="1">
      <alignment horizontal="left" vertical="center" wrapText="1"/>
    </xf>
    <xf numFmtId="0" fontId="0" fillId="0" borderId="0" xfId="0" applyAlignment="1">
      <alignment wrapText="1"/>
    </xf>
    <xf numFmtId="0" fontId="17" fillId="0" borderId="0" xfId="0" applyFont="1" applyAlignment="1">
      <alignment horizontal="center" wrapText="1"/>
    </xf>
    <xf numFmtId="0" fontId="17" fillId="10" borderId="0" xfId="0" applyFont="1" applyFill="1" applyAlignment="1">
      <alignment horizontal="center" wrapText="1"/>
    </xf>
    <xf numFmtId="0" fontId="0" fillId="10" borderId="0" xfId="0" applyFill="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center" wrapText="1"/>
    </xf>
    <xf numFmtId="0" fontId="0" fillId="0" borderId="0" xfId="0" applyAlignment="1">
      <alignment horizontal="left" vertical="top" wrapText="1"/>
    </xf>
    <xf numFmtId="0" fontId="1" fillId="9" borderId="8" xfId="0" applyFont="1" applyFill="1" applyBorder="1" applyAlignment="1">
      <alignment horizontal="center" vertical="top"/>
    </xf>
    <xf numFmtId="0" fontId="1" fillId="9" borderId="7" xfId="0" applyFont="1" applyFill="1" applyBorder="1" applyAlignment="1">
      <alignment horizontal="center" vertical="top"/>
    </xf>
    <xf numFmtId="0" fontId="1" fillId="3" borderId="8" xfId="0" applyFont="1" applyFill="1" applyBorder="1" applyAlignment="1">
      <alignment horizontal="center" vertical="top"/>
    </xf>
    <xf numFmtId="0" fontId="1" fillId="3" borderId="7" xfId="0" applyFont="1" applyFill="1" applyBorder="1" applyAlignment="1">
      <alignment horizontal="center" vertical="top"/>
    </xf>
    <xf numFmtId="0" fontId="1" fillId="5" borderId="8" xfId="0" applyFont="1" applyFill="1" applyBorder="1" applyAlignment="1">
      <alignment horizontal="center" vertical="top"/>
    </xf>
    <xf numFmtId="0" fontId="1" fillId="5" borderId="27" xfId="0" applyFont="1" applyFill="1" applyBorder="1" applyAlignment="1">
      <alignment horizontal="center" vertical="top"/>
    </xf>
    <xf numFmtId="165" fontId="34" fillId="0" borderId="0" xfId="2" applyNumberFormat="1" applyFont="1" applyBorder="1" applyAlignment="1">
      <alignment horizontal="center" vertical="center"/>
    </xf>
    <xf numFmtId="0" fontId="35" fillId="22" borderId="5" xfId="0" applyFont="1" applyFill="1" applyBorder="1" applyAlignment="1">
      <alignment horizontal="center" vertical="center"/>
    </xf>
    <xf numFmtId="0" fontId="35" fillId="22" borderId="4" xfId="0" applyFont="1" applyFill="1" applyBorder="1" applyAlignment="1">
      <alignment horizontal="center" vertical="center"/>
    </xf>
    <xf numFmtId="0" fontId="35" fillId="22" borderId="6" xfId="0" applyFont="1" applyFill="1" applyBorder="1" applyAlignment="1">
      <alignment horizontal="center" vertical="center"/>
    </xf>
    <xf numFmtId="0" fontId="1" fillId="11" borderId="5" xfId="0" applyFont="1" applyFill="1" applyBorder="1" applyAlignment="1">
      <alignment horizontal="center" vertical="top"/>
    </xf>
    <xf numFmtId="0" fontId="1" fillId="11" borderId="6" xfId="0" applyFont="1" applyFill="1" applyBorder="1" applyAlignment="1">
      <alignment horizontal="center" vertical="top"/>
    </xf>
    <xf numFmtId="0" fontId="1" fillId="6" borderId="5" xfId="0" applyFont="1" applyFill="1" applyBorder="1" applyAlignment="1">
      <alignment horizontal="center" vertical="top"/>
    </xf>
    <xf numFmtId="0" fontId="1" fillId="6" borderId="6" xfId="0" applyFont="1" applyFill="1" applyBorder="1" applyAlignment="1">
      <alignment horizontal="center" vertical="top"/>
    </xf>
    <xf numFmtId="0" fontId="1" fillId="0" borderId="5"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6" xfId="0" applyFont="1" applyFill="1" applyBorder="1" applyAlignment="1">
      <alignment horizontal="left" vertical="top" wrapText="1"/>
    </xf>
    <xf numFmtId="0" fontId="1" fillId="15" borderId="5" xfId="0" applyFont="1" applyFill="1" applyBorder="1" applyAlignment="1">
      <alignment horizontal="center" vertical="top"/>
    </xf>
    <xf numFmtId="0" fontId="1" fillId="15" borderId="6" xfId="0" applyFont="1" applyFill="1" applyBorder="1" applyAlignment="1">
      <alignment horizontal="center" vertical="top"/>
    </xf>
    <xf numFmtId="0" fontId="1" fillId="9" borderId="5" xfId="0" applyFont="1" applyFill="1" applyBorder="1" applyAlignment="1">
      <alignment horizontal="center" vertical="top"/>
    </xf>
    <xf numFmtId="0" fontId="1" fillId="9" borderId="6" xfId="0" applyFont="1" applyFill="1" applyBorder="1" applyAlignment="1">
      <alignment horizontal="center" vertical="top"/>
    </xf>
    <xf numFmtId="0" fontId="1" fillId="3" borderId="5" xfId="0" applyFont="1" applyFill="1" applyBorder="1" applyAlignment="1">
      <alignment horizontal="center" vertical="top"/>
    </xf>
    <xf numFmtId="0" fontId="1" fillId="3" borderId="6" xfId="0" applyFont="1" applyFill="1" applyBorder="1" applyAlignment="1">
      <alignment horizontal="center" vertical="top"/>
    </xf>
    <xf numFmtId="0" fontId="1" fillId="21" borderId="5" xfId="0" applyFont="1" applyFill="1" applyBorder="1" applyAlignment="1">
      <alignment horizontal="center" vertical="top"/>
    </xf>
    <xf numFmtId="0" fontId="1" fillId="21" borderId="6" xfId="0" applyFont="1" applyFill="1" applyBorder="1" applyAlignment="1">
      <alignment horizontal="center" vertical="top"/>
    </xf>
  </cellXfs>
  <cellStyles count="3">
    <cellStyle name="Hyperlink" xfId="1" builtinId="8"/>
    <cellStyle name="Normal" xfId="0" builtinId="0"/>
    <cellStyle name="Percent" xfId="2" builtinId="5"/>
  </cellStyles>
  <dxfs count="140">
    <dxf>
      <fill>
        <patternFill>
          <bgColor rgb="FFEF5BA1"/>
        </patternFill>
      </fill>
    </dxf>
    <dxf>
      <fill>
        <patternFill>
          <bgColor rgb="FFFFF176"/>
        </patternFill>
      </fill>
    </dxf>
    <dxf>
      <fill>
        <patternFill>
          <bgColor rgb="FFFEBC11"/>
        </patternFill>
      </fill>
    </dxf>
    <dxf>
      <fill>
        <patternFill>
          <bgColor theme="0" tint="-0.24994659260841701"/>
        </patternFill>
      </fill>
    </dxf>
    <dxf>
      <fill>
        <patternFill>
          <bgColor theme="0" tint="-0.14996795556505021"/>
        </patternFill>
      </fill>
    </dxf>
    <dxf>
      <fill>
        <patternFill>
          <bgColor rgb="FFE2EFDA"/>
        </patternFill>
      </fill>
    </dxf>
    <dxf>
      <fill>
        <patternFill>
          <bgColor rgb="FFFFF2CC"/>
        </patternFill>
      </fill>
    </dxf>
    <dxf>
      <fill>
        <patternFill>
          <bgColor rgb="FFFF9999"/>
        </patternFill>
      </fill>
    </dxf>
    <dxf>
      <fill>
        <patternFill>
          <bgColor theme="0"/>
        </patternFill>
      </fill>
    </dxf>
    <dxf>
      <fill>
        <patternFill>
          <bgColor rgb="FFE2EFDA"/>
        </patternFill>
      </fill>
    </dxf>
    <dxf>
      <fill>
        <patternFill>
          <bgColor rgb="FFFFF2CC"/>
        </patternFill>
      </fill>
    </dxf>
    <dxf>
      <fill>
        <patternFill>
          <bgColor rgb="FFFF9999"/>
        </patternFill>
      </fill>
    </dxf>
    <dxf>
      <fill>
        <patternFill>
          <bgColor theme="0"/>
        </patternFill>
      </fill>
    </dxf>
    <dxf>
      <fill>
        <patternFill>
          <bgColor rgb="FFEF5BA1"/>
        </patternFill>
      </fill>
    </dxf>
    <dxf>
      <fill>
        <patternFill>
          <bgColor rgb="FFFFF176"/>
        </patternFill>
      </fill>
    </dxf>
    <dxf>
      <fill>
        <patternFill>
          <bgColor rgb="FFFEBC11"/>
        </patternFill>
      </fill>
    </dxf>
    <dxf>
      <fill>
        <patternFill>
          <bgColor theme="0" tint="-0.24994659260841701"/>
        </patternFill>
      </fill>
    </dxf>
    <dxf>
      <fill>
        <patternFill>
          <bgColor theme="0" tint="-0.14996795556505021"/>
        </patternFill>
      </fill>
    </dxf>
    <dxf>
      <fill>
        <patternFill>
          <bgColor rgb="FFE2EFDA"/>
        </patternFill>
      </fill>
    </dxf>
    <dxf>
      <fill>
        <patternFill>
          <bgColor rgb="FFFFF2CC"/>
        </patternFill>
      </fill>
    </dxf>
    <dxf>
      <fill>
        <patternFill>
          <bgColor rgb="FFFF9999"/>
        </patternFill>
      </fill>
    </dxf>
    <dxf>
      <fill>
        <patternFill>
          <bgColor theme="0"/>
        </patternFill>
      </fill>
    </dxf>
    <dxf>
      <fill>
        <patternFill>
          <bgColor rgb="FFEF5BA1"/>
        </patternFill>
      </fill>
    </dxf>
    <dxf>
      <fill>
        <patternFill>
          <bgColor rgb="FFFFF176"/>
        </patternFill>
      </fill>
    </dxf>
    <dxf>
      <fill>
        <patternFill>
          <bgColor rgb="FFFEBC11"/>
        </patternFill>
      </fill>
    </dxf>
    <dxf>
      <fill>
        <patternFill>
          <bgColor theme="0" tint="-0.24994659260841701"/>
        </patternFill>
      </fill>
    </dxf>
    <dxf>
      <fill>
        <patternFill>
          <bgColor theme="0" tint="-0.14996795556505021"/>
        </patternFill>
      </fill>
    </dxf>
    <dxf>
      <fill>
        <patternFill>
          <bgColor rgb="FFE2EFDA"/>
        </patternFill>
      </fill>
    </dxf>
    <dxf>
      <fill>
        <patternFill>
          <bgColor rgb="FFFFF2CC"/>
        </patternFill>
      </fill>
    </dxf>
    <dxf>
      <fill>
        <patternFill>
          <bgColor rgb="FFFF9999"/>
        </patternFill>
      </fill>
    </dxf>
    <dxf>
      <fill>
        <patternFill>
          <bgColor theme="0"/>
        </patternFill>
      </fill>
    </dxf>
    <dxf>
      <fill>
        <patternFill>
          <bgColor rgb="FFAB47BC"/>
        </patternFill>
      </fill>
    </dxf>
    <dxf>
      <fill>
        <patternFill>
          <bgColor rgb="FFFFF176"/>
        </patternFill>
      </fill>
    </dxf>
    <dxf>
      <fill>
        <patternFill>
          <bgColor rgb="FFFEBC11"/>
        </patternFill>
      </fill>
    </dxf>
    <dxf>
      <fill>
        <patternFill>
          <bgColor theme="0" tint="-0.24994659260841701"/>
        </patternFill>
      </fill>
    </dxf>
    <dxf>
      <fill>
        <patternFill>
          <bgColor theme="0" tint="-0.14996795556505021"/>
        </patternFill>
      </fill>
    </dxf>
    <dxf>
      <fill>
        <patternFill>
          <bgColor rgb="FFE2EFDA"/>
        </patternFill>
      </fill>
    </dxf>
    <dxf>
      <fill>
        <patternFill>
          <bgColor rgb="FFFFF2CC"/>
        </patternFill>
      </fill>
    </dxf>
    <dxf>
      <fill>
        <patternFill>
          <bgColor rgb="FFFF9999"/>
        </patternFill>
      </fill>
    </dxf>
    <dxf>
      <fill>
        <patternFill>
          <bgColor theme="0"/>
        </patternFill>
      </fill>
    </dxf>
    <dxf>
      <fill>
        <patternFill>
          <bgColor rgb="FFE2EFDA"/>
        </patternFill>
      </fill>
    </dxf>
    <dxf>
      <fill>
        <patternFill>
          <bgColor rgb="FFFFF2CC"/>
        </patternFill>
      </fill>
    </dxf>
    <dxf>
      <fill>
        <patternFill>
          <bgColor rgb="FFFF9999"/>
        </patternFill>
      </fill>
    </dxf>
    <dxf>
      <fill>
        <patternFill>
          <bgColor theme="0"/>
        </patternFill>
      </fill>
    </dxf>
    <dxf>
      <fill>
        <patternFill>
          <bgColor rgb="FFEF414A"/>
        </patternFill>
      </fill>
    </dxf>
    <dxf>
      <fill>
        <patternFill>
          <bgColor rgb="FFFFF176"/>
        </patternFill>
      </fill>
    </dxf>
    <dxf>
      <fill>
        <patternFill>
          <bgColor rgb="FFFEBC11"/>
        </patternFill>
      </fill>
    </dxf>
    <dxf>
      <fill>
        <patternFill>
          <bgColor theme="0" tint="-0.24994659260841701"/>
        </patternFill>
      </fill>
    </dxf>
    <dxf>
      <fill>
        <patternFill>
          <bgColor theme="0" tint="-0.14996795556505021"/>
        </patternFill>
      </fill>
    </dxf>
    <dxf>
      <fill>
        <patternFill>
          <bgColor rgb="FFE2EFDA"/>
        </patternFill>
      </fill>
    </dxf>
    <dxf>
      <fill>
        <patternFill>
          <bgColor rgb="FFFFF2CC"/>
        </patternFill>
      </fill>
    </dxf>
    <dxf>
      <fill>
        <patternFill>
          <bgColor rgb="FFFF9999"/>
        </patternFill>
      </fill>
    </dxf>
    <dxf>
      <fill>
        <patternFill>
          <bgColor theme="0"/>
        </patternFill>
      </fill>
    </dxf>
    <dxf>
      <fill>
        <patternFill>
          <bgColor rgb="FF51B453"/>
        </patternFill>
      </fill>
    </dxf>
    <dxf>
      <fill>
        <patternFill>
          <bgColor rgb="FFFFF176"/>
        </patternFill>
      </fill>
    </dxf>
    <dxf>
      <fill>
        <patternFill>
          <bgColor rgb="FFFEBC11"/>
        </patternFill>
      </fill>
    </dxf>
    <dxf>
      <fill>
        <patternFill>
          <bgColor theme="0" tint="-0.24994659260841701"/>
        </patternFill>
      </fill>
    </dxf>
    <dxf>
      <fill>
        <patternFill>
          <bgColor theme="0" tint="-0.14996795556505021"/>
        </patternFill>
      </fill>
    </dxf>
    <dxf>
      <fill>
        <patternFill>
          <bgColor rgb="FFE2EFDA"/>
        </patternFill>
      </fill>
    </dxf>
    <dxf>
      <fill>
        <patternFill>
          <bgColor rgb="FFFFF2CC"/>
        </patternFill>
      </fill>
    </dxf>
    <dxf>
      <fill>
        <patternFill>
          <bgColor rgb="FFFF9999"/>
        </patternFill>
      </fill>
    </dxf>
    <dxf>
      <fill>
        <patternFill>
          <bgColor theme="0"/>
        </patternFill>
      </fill>
    </dxf>
    <dxf>
      <fill>
        <patternFill>
          <bgColor rgb="FFE2EFDA"/>
        </patternFill>
      </fill>
    </dxf>
    <dxf>
      <fill>
        <patternFill>
          <bgColor rgb="FFFFF2CC"/>
        </patternFill>
      </fill>
    </dxf>
    <dxf>
      <fill>
        <patternFill>
          <bgColor rgb="FFFF9999"/>
        </patternFill>
      </fill>
    </dxf>
    <dxf>
      <fill>
        <patternFill>
          <bgColor theme="0"/>
        </patternFill>
      </fill>
    </dxf>
    <dxf>
      <fill>
        <patternFill>
          <bgColor rgb="FF00B8EC"/>
        </patternFill>
      </fill>
    </dxf>
    <dxf>
      <fill>
        <patternFill>
          <bgColor rgb="FFFFF176"/>
        </patternFill>
      </fill>
    </dxf>
    <dxf>
      <fill>
        <patternFill>
          <bgColor rgb="FFFEBC11"/>
        </patternFill>
      </fill>
    </dxf>
    <dxf>
      <fill>
        <patternFill>
          <bgColor theme="0" tint="-0.24994659260841701"/>
        </patternFill>
      </fill>
    </dxf>
    <dxf>
      <fill>
        <patternFill>
          <bgColor theme="0" tint="-0.14996795556505021"/>
        </patternFill>
      </fill>
    </dxf>
    <dxf>
      <fill>
        <patternFill>
          <bgColor rgb="FFE2EFDA"/>
        </patternFill>
      </fill>
    </dxf>
    <dxf>
      <fill>
        <patternFill>
          <bgColor rgb="FFFFF2CC"/>
        </patternFill>
      </fill>
    </dxf>
    <dxf>
      <fill>
        <patternFill>
          <bgColor rgb="FFFF9999"/>
        </patternFill>
      </fill>
    </dxf>
    <dxf>
      <fill>
        <patternFill>
          <bgColor theme="0"/>
        </patternFill>
      </fill>
    </dxf>
    <dxf>
      <fill>
        <patternFill>
          <bgColor theme="0"/>
        </patternFill>
      </fill>
    </dxf>
    <dxf>
      <fill>
        <patternFill>
          <bgColor theme="0"/>
        </patternFill>
      </fill>
    </dxf>
    <dxf>
      <fill>
        <patternFill>
          <bgColor rgb="FFE2EFDA"/>
        </patternFill>
      </fill>
    </dxf>
    <dxf>
      <fill>
        <patternFill>
          <bgColor rgb="FFFFF2CC"/>
        </patternFill>
      </fill>
    </dxf>
    <dxf>
      <fill>
        <patternFill>
          <bgColor rgb="FFFF9999"/>
        </patternFill>
      </fill>
    </dxf>
    <dxf>
      <fill>
        <patternFill patternType="none">
          <bgColor auto="1"/>
        </patternFill>
      </fill>
    </dxf>
    <dxf>
      <fill>
        <patternFill>
          <bgColor rgb="FFE2EFDA"/>
        </patternFill>
      </fill>
    </dxf>
    <dxf>
      <fill>
        <patternFill>
          <bgColor rgb="FFFFF2CC"/>
        </patternFill>
      </fill>
    </dxf>
    <dxf>
      <fill>
        <patternFill>
          <bgColor rgb="FFFF9999"/>
        </patternFill>
      </fill>
    </dxf>
    <dxf>
      <fill>
        <patternFill>
          <bgColor rgb="FFE2EFDA"/>
        </patternFill>
      </fill>
    </dxf>
    <dxf>
      <fill>
        <patternFill>
          <bgColor rgb="FFFFF2CC"/>
        </patternFill>
      </fill>
    </dxf>
    <dxf>
      <fill>
        <patternFill>
          <bgColor rgb="FFFF9999"/>
        </patternFill>
      </fill>
    </dxf>
    <dxf>
      <fill>
        <patternFill patternType="none">
          <bgColor auto="1"/>
        </patternFill>
      </fill>
    </dxf>
    <dxf>
      <fill>
        <patternFill>
          <bgColor rgb="FFE2EFDA"/>
        </patternFill>
      </fill>
    </dxf>
    <dxf>
      <fill>
        <patternFill>
          <bgColor rgb="FFFFF2CC"/>
        </patternFill>
      </fill>
    </dxf>
    <dxf>
      <fill>
        <patternFill>
          <bgColor rgb="FFFF9999"/>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patternFill>
      </fill>
    </dxf>
    <dxf>
      <fill>
        <patternFill>
          <bgColor rgb="FFE2EFDA"/>
        </patternFill>
      </fill>
    </dxf>
    <dxf>
      <fill>
        <patternFill>
          <bgColor rgb="FFFFF2CC"/>
        </patternFill>
      </fill>
    </dxf>
    <dxf>
      <fill>
        <patternFill>
          <bgColor rgb="FFFF9999"/>
        </patternFill>
      </fill>
    </dxf>
    <dxf>
      <fill>
        <patternFill patternType="none">
          <bgColor auto="1"/>
        </patternFill>
      </fill>
    </dxf>
    <dxf>
      <fill>
        <patternFill>
          <bgColor rgb="FFE2EFDA"/>
        </patternFill>
      </fill>
    </dxf>
    <dxf>
      <fill>
        <patternFill>
          <bgColor rgb="FFFFF2CC"/>
        </patternFill>
      </fill>
    </dxf>
    <dxf>
      <fill>
        <patternFill>
          <bgColor rgb="FFFF9999"/>
        </patternFill>
      </fill>
    </dxf>
    <dxf>
      <fill>
        <patternFill>
          <bgColor rgb="FFE2EFDA"/>
        </patternFill>
      </fill>
    </dxf>
    <dxf>
      <fill>
        <patternFill>
          <bgColor rgb="FFFFF2CC"/>
        </patternFill>
      </fill>
    </dxf>
    <dxf>
      <fill>
        <patternFill>
          <bgColor rgb="FFFF9999"/>
        </patternFill>
      </fill>
    </dxf>
    <dxf>
      <fill>
        <patternFill patternType="none">
          <bgColor auto="1"/>
        </patternFill>
      </fill>
    </dxf>
    <dxf>
      <fill>
        <patternFill>
          <bgColor rgb="FFE2EFDA"/>
        </patternFill>
      </fill>
    </dxf>
    <dxf>
      <fill>
        <patternFill>
          <bgColor rgb="FFFFF2CC"/>
        </patternFill>
      </fill>
    </dxf>
    <dxf>
      <fill>
        <patternFill>
          <bgColor rgb="FFFF9999"/>
        </patternFill>
      </fill>
    </dxf>
    <dxf>
      <fill>
        <patternFill>
          <bgColor rgb="FFE2EFDA"/>
        </patternFill>
      </fill>
    </dxf>
    <dxf>
      <fill>
        <patternFill>
          <bgColor rgb="FFFFF2CC"/>
        </patternFill>
      </fill>
    </dxf>
    <dxf>
      <fill>
        <patternFill>
          <bgColor rgb="FFFF9999"/>
        </patternFill>
      </fill>
    </dxf>
    <dxf>
      <fill>
        <patternFill patternType="none">
          <bgColor auto="1"/>
        </patternFill>
      </fill>
    </dxf>
    <dxf>
      <fill>
        <patternFill>
          <bgColor rgb="FFE2EFDA"/>
        </patternFill>
      </fill>
    </dxf>
    <dxf>
      <fill>
        <patternFill>
          <bgColor rgb="FFFFF2CC"/>
        </patternFill>
      </fill>
    </dxf>
    <dxf>
      <fill>
        <patternFill>
          <bgColor rgb="FFFF9999"/>
        </patternFill>
      </fill>
    </dxf>
    <dxf>
      <fill>
        <patternFill>
          <bgColor rgb="FFE2EFDA"/>
        </patternFill>
      </fill>
    </dxf>
    <dxf>
      <fill>
        <patternFill>
          <bgColor rgb="FFFFF2CC"/>
        </patternFill>
      </fill>
    </dxf>
    <dxf>
      <fill>
        <patternFill>
          <bgColor rgb="FFFF9999"/>
        </patternFill>
      </fill>
    </dxf>
    <dxf>
      <fill>
        <patternFill patternType="none">
          <bgColor auto="1"/>
        </patternFill>
      </fill>
    </dxf>
    <dxf>
      <fill>
        <patternFill>
          <bgColor rgb="FFE2EFDA"/>
        </patternFill>
      </fill>
    </dxf>
    <dxf>
      <fill>
        <patternFill>
          <bgColor rgb="FFFFF2CC"/>
        </patternFill>
      </fill>
    </dxf>
    <dxf>
      <fill>
        <patternFill>
          <bgColor rgb="FFFF9999"/>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rgb="FFEF5BA1"/>
        </patternFill>
      </fill>
    </dxf>
    <dxf>
      <fill>
        <patternFill>
          <bgColor rgb="FFAB47BC"/>
        </patternFill>
      </fill>
    </dxf>
    <dxf>
      <fill>
        <patternFill>
          <bgColor rgb="FFEF414A"/>
        </patternFill>
      </fill>
    </dxf>
    <dxf>
      <fill>
        <patternFill>
          <bgColor rgb="FF51B453"/>
        </patternFill>
      </fill>
    </dxf>
    <dxf>
      <fill>
        <patternFill>
          <bgColor rgb="FF00B8EC"/>
        </patternFill>
      </fill>
    </dxf>
    <dxf>
      <fill>
        <patternFill>
          <bgColor rgb="FFFFF176"/>
        </patternFill>
      </fill>
    </dxf>
    <dxf>
      <fill>
        <patternFill>
          <bgColor rgb="FFFEBC11"/>
        </patternFill>
      </fill>
    </dxf>
    <dxf>
      <fill>
        <patternFill>
          <bgColor theme="0" tint="-0.24994659260841701"/>
        </patternFill>
      </fill>
    </dxf>
  </dxfs>
  <tableStyles count="0" defaultTableStyle="TableStyleMedium2" defaultPivotStyle="PivotStyleLight16"/>
  <colors>
    <mruColors>
      <color rgb="FF833490"/>
      <color rgb="FFAB47BC"/>
      <color rgb="FFEF5BA1"/>
      <color rgb="FFEF414A"/>
      <color rgb="FF51B453"/>
      <color rgb="FF00B8EC"/>
      <color rgb="FFFFF176"/>
      <color rgb="FFFEBC11"/>
      <color rgb="FFF8696B"/>
      <color rgb="FFFFEB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0" tint="-0.34998626667073579"/>
  </sheetPr>
  <dimension ref="A1:M16"/>
  <sheetViews>
    <sheetView zoomScale="115" zoomScaleNormal="115" workbookViewId="0">
      <selection activeCell="A5" sqref="A5:XFD5"/>
    </sheetView>
  </sheetViews>
  <sheetFormatPr defaultColWidth="0" defaultRowHeight="15" zeroHeight="1" x14ac:dyDescent="0.25"/>
  <cols>
    <col min="1" max="12" width="9.140625" customWidth="1"/>
    <col min="13" max="13" width="42.28515625" customWidth="1"/>
    <col min="14" max="14" width="9.140625" hidden="1" customWidth="1"/>
    <col min="15" max="16384" width="9.140625" hidden="1"/>
  </cols>
  <sheetData>
    <row r="1" spans="1:13" ht="15.75" x14ac:dyDescent="0.25">
      <c r="A1" s="226"/>
      <c r="B1" s="225"/>
      <c r="C1" s="225"/>
      <c r="D1" s="225"/>
      <c r="E1" s="225"/>
      <c r="F1" s="225"/>
      <c r="G1" s="225"/>
      <c r="H1" s="225"/>
      <c r="I1" s="225"/>
      <c r="J1" s="225"/>
      <c r="K1" s="225"/>
      <c r="L1" s="225"/>
      <c r="M1" s="225"/>
    </row>
    <row r="2" spans="1:13" ht="43.5" customHeight="1" x14ac:dyDescent="0.25">
      <c r="A2" s="227" t="s">
        <v>0</v>
      </c>
      <c r="B2" s="228"/>
      <c r="C2" s="228"/>
      <c r="D2" s="228"/>
      <c r="E2" s="228"/>
      <c r="F2" s="228"/>
      <c r="G2" s="228"/>
      <c r="H2" s="228"/>
      <c r="I2" s="228"/>
      <c r="J2" s="228"/>
      <c r="K2" s="228"/>
      <c r="L2" s="228"/>
      <c r="M2" s="228"/>
    </row>
    <row r="3" spans="1:13" ht="26.25" customHeight="1" x14ac:dyDescent="0.3">
      <c r="A3" s="229" t="s">
        <v>1</v>
      </c>
      <c r="B3" s="230"/>
      <c r="C3" s="230"/>
      <c r="D3" s="230"/>
      <c r="E3" s="230"/>
      <c r="F3" s="230"/>
      <c r="G3" s="230"/>
      <c r="H3" s="230"/>
      <c r="I3" s="230"/>
      <c r="J3" s="230"/>
      <c r="K3" s="230"/>
      <c r="L3" s="230"/>
      <c r="M3" s="230"/>
    </row>
    <row r="4" spans="1:13" ht="393" customHeight="1" x14ac:dyDescent="0.25">
      <c r="A4" s="231" t="s">
        <v>599</v>
      </c>
      <c r="B4" s="225"/>
      <c r="C4" s="225"/>
      <c r="D4" s="225"/>
      <c r="E4" s="225"/>
      <c r="F4" s="225"/>
      <c r="G4" s="225"/>
      <c r="H4" s="225"/>
      <c r="I4" s="225"/>
      <c r="J4" s="225"/>
      <c r="K4" s="225"/>
      <c r="L4" s="225"/>
      <c r="M4" s="225"/>
    </row>
    <row r="5" spans="1:13" s="232" customFormat="1" ht="142.5" customHeight="1" x14ac:dyDescent="0.25">
      <c r="A5" s="232" t="s">
        <v>758</v>
      </c>
    </row>
    <row r="6" spans="1:13" ht="34.5" customHeight="1" x14ac:dyDescent="0.3">
      <c r="A6" s="229" t="s">
        <v>2</v>
      </c>
      <c r="B6" s="230"/>
      <c r="C6" s="230"/>
      <c r="D6" s="230"/>
      <c r="E6" s="230"/>
      <c r="F6" s="230"/>
      <c r="G6" s="230"/>
      <c r="H6" s="230"/>
      <c r="I6" s="230"/>
      <c r="J6" s="230"/>
      <c r="K6" s="230"/>
      <c r="L6" s="230"/>
      <c r="M6" s="230"/>
    </row>
    <row r="7" spans="1:13" ht="73.5" customHeight="1" x14ac:dyDescent="0.25">
      <c r="A7" s="50"/>
      <c r="B7" s="223" t="s">
        <v>597</v>
      </c>
      <c r="C7" s="225"/>
      <c r="D7" s="225"/>
      <c r="E7" s="225"/>
      <c r="F7" s="225"/>
      <c r="G7" s="225"/>
      <c r="H7" s="225"/>
      <c r="I7" s="225"/>
      <c r="J7" s="225"/>
      <c r="K7" s="225"/>
      <c r="L7" s="225"/>
      <c r="M7" s="225"/>
    </row>
    <row r="8" spans="1:13" ht="44.25" customHeight="1" x14ac:dyDescent="0.25">
      <c r="A8" s="50"/>
      <c r="B8" s="223" t="s">
        <v>3</v>
      </c>
      <c r="C8" s="225"/>
      <c r="D8" s="225"/>
      <c r="E8" s="225"/>
      <c r="F8" s="225"/>
      <c r="G8" s="225"/>
      <c r="H8" s="225"/>
      <c r="I8" s="225"/>
      <c r="J8" s="225"/>
      <c r="K8" s="225"/>
      <c r="L8" s="225"/>
      <c r="M8" s="225"/>
    </row>
    <row r="9" spans="1:13" ht="37.5" customHeight="1" x14ac:dyDescent="0.25">
      <c r="A9" s="50"/>
      <c r="B9" s="223" t="s">
        <v>598</v>
      </c>
      <c r="C9" s="225"/>
      <c r="D9" s="225"/>
      <c r="E9" s="225"/>
      <c r="F9" s="225"/>
      <c r="G9" s="225"/>
      <c r="H9" s="225"/>
      <c r="I9" s="225"/>
      <c r="J9" s="225"/>
      <c r="K9" s="225"/>
      <c r="L9" s="225"/>
      <c r="M9" s="225"/>
    </row>
    <row r="10" spans="1:13" ht="51.75" customHeight="1" x14ac:dyDescent="0.25">
      <c r="A10" s="50"/>
      <c r="B10" s="223" t="s">
        <v>4</v>
      </c>
      <c r="C10" s="225"/>
      <c r="D10" s="225"/>
      <c r="E10" s="225"/>
      <c r="F10" s="225"/>
      <c r="G10" s="225"/>
      <c r="H10" s="225"/>
      <c r="I10" s="225"/>
      <c r="J10" s="225"/>
      <c r="K10" s="225"/>
      <c r="L10" s="225"/>
      <c r="M10" s="225"/>
    </row>
    <row r="11" spans="1:13" ht="44.25" customHeight="1" x14ac:dyDescent="0.25">
      <c r="A11" s="50"/>
      <c r="B11" s="223" t="s">
        <v>5</v>
      </c>
      <c r="C11" s="225"/>
      <c r="D11" s="225"/>
      <c r="E11" s="225"/>
      <c r="F11" s="225"/>
      <c r="G11" s="225"/>
      <c r="H11" s="225"/>
      <c r="I11" s="225"/>
      <c r="J11" s="225"/>
      <c r="K11" s="225"/>
      <c r="L11" s="225"/>
      <c r="M11" s="225"/>
    </row>
    <row r="12" spans="1:13" ht="48.75" customHeight="1" x14ac:dyDescent="0.25">
      <c r="A12" s="208"/>
      <c r="B12" s="223" t="s">
        <v>634</v>
      </c>
      <c r="C12" s="223"/>
      <c r="D12" s="223"/>
      <c r="E12" s="223"/>
      <c r="F12" s="223"/>
      <c r="G12" s="223"/>
      <c r="H12" s="223"/>
      <c r="I12" s="223"/>
      <c r="J12" s="223"/>
      <c r="K12" s="223"/>
      <c r="L12" s="223"/>
      <c r="M12" s="223"/>
    </row>
    <row r="13" spans="1:13" ht="48.75" customHeight="1" x14ac:dyDescent="0.25">
      <c r="A13" s="208"/>
      <c r="B13" s="223" t="s">
        <v>633</v>
      </c>
      <c r="C13" s="223"/>
      <c r="D13" s="223"/>
      <c r="E13" s="223"/>
      <c r="F13" s="223"/>
      <c r="G13" s="223"/>
      <c r="H13" s="223"/>
      <c r="I13" s="223"/>
      <c r="J13" s="223"/>
      <c r="K13" s="223"/>
      <c r="L13" s="223"/>
      <c r="M13" s="223"/>
    </row>
    <row r="14" spans="1:13" ht="48.75" customHeight="1" x14ac:dyDescent="0.25">
      <c r="A14" s="208"/>
      <c r="B14" s="224" t="s">
        <v>635</v>
      </c>
      <c r="C14" s="223"/>
      <c r="D14" s="223"/>
      <c r="E14" s="223"/>
      <c r="F14" s="223"/>
      <c r="G14" s="223"/>
      <c r="H14" s="223"/>
      <c r="I14" s="223"/>
      <c r="J14" s="223"/>
      <c r="K14" s="223"/>
      <c r="L14" s="223"/>
      <c r="M14" s="223"/>
    </row>
    <row r="15" spans="1:13" hidden="1" x14ac:dyDescent="0.25">
      <c r="A15" s="50"/>
      <c r="B15" s="50"/>
      <c r="C15" s="50"/>
      <c r="D15" s="50"/>
      <c r="E15" s="50"/>
      <c r="F15" s="50"/>
      <c r="G15" s="50"/>
      <c r="H15" s="50"/>
      <c r="I15" s="50"/>
      <c r="J15" s="50"/>
      <c r="K15" s="50"/>
      <c r="L15" s="50"/>
      <c r="M15" s="50"/>
    </row>
    <row r="16" spans="1:13" hidden="1" x14ac:dyDescent="0.25">
      <c r="A16" s="50"/>
      <c r="B16" s="50"/>
      <c r="C16" s="50"/>
      <c r="D16" s="50"/>
      <c r="E16" s="50"/>
      <c r="F16" s="50"/>
      <c r="G16" s="50"/>
      <c r="H16" s="50"/>
      <c r="I16" s="50"/>
      <c r="J16" s="50"/>
      <c r="K16" s="50"/>
      <c r="L16" s="50"/>
      <c r="M16" s="50"/>
    </row>
  </sheetData>
  <mergeCells count="14">
    <mergeCell ref="B13:M13"/>
    <mergeCell ref="B14:M14"/>
    <mergeCell ref="B12:M12"/>
    <mergeCell ref="B11:M11"/>
    <mergeCell ref="A1:M1"/>
    <mergeCell ref="A2:M2"/>
    <mergeCell ref="A3:M3"/>
    <mergeCell ref="A4:M4"/>
    <mergeCell ref="A6:M6"/>
    <mergeCell ref="B7:M7"/>
    <mergeCell ref="B8:M8"/>
    <mergeCell ref="B9:M9"/>
    <mergeCell ref="B10:M10"/>
    <mergeCell ref="A5:XFD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rgb="FFFFC000"/>
  </sheetPr>
  <dimension ref="A1:V114"/>
  <sheetViews>
    <sheetView tabSelected="1" zoomScaleNormal="100" zoomScalePageLayoutView="203" workbookViewId="0">
      <pane ySplit="2" topLeftCell="A11" activePane="bottomLeft" state="frozen"/>
      <selection pane="bottomLeft" activeCell="I4" sqref="I4"/>
    </sheetView>
  </sheetViews>
  <sheetFormatPr defaultColWidth="0" defaultRowHeight="14.25" zeroHeight="1" x14ac:dyDescent="0.25"/>
  <cols>
    <col min="1" max="1" width="16" style="51" customWidth="1"/>
    <col min="2" max="2" width="19.140625" style="51" customWidth="1"/>
    <col min="3" max="3" width="18.42578125" style="51" customWidth="1"/>
    <col min="4" max="4" width="81.140625" style="51" customWidth="1"/>
    <col min="5" max="5" width="29" style="51" customWidth="1"/>
    <col min="6" max="6" width="28.7109375" style="51" customWidth="1"/>
    <col min="7" max="7" width="33.28515625" style="51" customWidth="1"/>
    <col min="8" max="8" width="21.42578125" style="56" customWidth="1"/>
    <col min="9" max="9" width="106" style="51" customWidth="1"/>
    <col min="10" max="10" width="62.42578125" style="4" customWidth="1"/>
    <col min="11" max="22" width="0" style="51" hidden="1" customWidth="1"/>
    <col min="23" max="16384" width="8.85546875" style="51" hidden="1"/>
  </cols>
  <sheetData>
    <row r="1" spans="1:21" s="4" customFormat="1" ht="45.6" customHeight="1" x14ac:dyDescent="0.25">
      <c r="A1" s="239">
        <f>'Сводные таблицы'!E11</f>
        <v>0</v>
      </c>
      <c r="B1" s="239"/>
      <c r="C1" s="239"/>
      <c r="D1" s="220">
        <f>'Сводные таблицы'!E9/'Сводные таблицы'!D9</f>
        <v>0</v>
      </c>
      <c r="E1" s="240" t="s">
        <v>35</v>
      </c>
      <c r="F1" s="241"/>
      <c r="G1" s="242"/>
      <c r="H1" s="221" t="s">
        <v>766</v>
      </c>
    </row>
    <row r="2" spans="1:21" s="57" customFormat="1" ht="15" x14ac:dyDescent="0.25">
      <c r="A2" s="184" t="s">
        <v>36</v>
      </c>
      <c r="B2" s="256" t="s">
        <v>37</v>
      </c>
      <c r="C2" s="257"/>
      <c r="D2" s="184" t="s">
        <v>38</v>
      </c>
      <c r="E2" s="16" t="s">
        <v>39</v>
      </c>
      <c r="F2" s="9" t="s">
        <v>40</v>
      </c>
      <c r="G2" s="17" t="s">
        <v>41</v>
      </c>
      <c r="H2" s="36" t="s">
        <v>9</v>
      </c>
      <c r="I2" s="185" t="s">
        <v>42</v>
      </c>
      <c r="J2" s="3" t="s">
        <v>593</v>
      </c>
    </row>
    <row r="3" spans="1:21" ht="134.25" customHeight="1" x14ac:dyDescent="0.25">
      <c r="A3" s="182" t="s">
        <v>515</v>
      </c>
      <c r="B3" s="183" t="s">
        <v>516</v>
      </c>
      <c r="C3" s="183" t="s">
        <v>64</v>
      </c>
      <c r="D3" s="183" t="s">
        <v>517</v>
      </c>
      <c r="E3" s="5" t="s">
        <v>518</v>
      </c>
      <c r="F3" s="10" t="s">
        <v>667</v>
      </c>
      <c r="G3" s="7" t="s">
        <v>519</v>
      </c>
      <c r="H3" s="173"/>
      <c r="I3" s="186" t="s">
        <v>689</v>
      </c>
      <c r="J3" s="1"/>
      <c r="K3" s="21"/>
      <c r="L3" s="21"/>
    </row>
    <row r="4" spans="1:21" ht="142.5" customHeight="1" x14ac:dyDescent="0.25">
      <c r="A4" s="183" t="s">
        <v>520</v>
      </c>
      <c r="B4" s="183" t="s">
        <v>521</v>
      </c>
      <c r="C4" s="183" t="s">
        <v>522</v>
      </c>
      <c r="D4" s="183" t="s">
        <v>523</v>
      </c>
      <c r="E4" s="5" t="s">
        <v>524</v>
      </c>
      <c r="F4" s="10" t="s">
        <v>525</v>
      </c>
      <c r="G4" s="7" t="s">
        <v>526</v>
      </c>
      <c r="H4" s="173"/>
      <c r="I4" s="187" t="s">
        <v>767</v>
      </c>
      <c r="J4" s="1"/>
      <c r="K4" s="21"/>
      <c r="L4" s="21"/>
    </row>
    <row r="5" spans="1:21" ht="85.5" customHeight="1" x14ac:dyDescent="0.25">
      <c r="A5" s="183" t="s">
        <v>527</v>
      </c>
      <c r="B5" s="183" t="s">
        <v>516</v>
      </c>
      <c r="C5" s="183" t="s">
        <v>522</v>
      </c>
      <c r="D5" s="182" t="s">
        <v>528</v>
      </c>
      <c r="E5" s="5" t="s">
        <v>529</v>
      </c>
      <c r="F5" s="10" t="s">
        <v>530</v>
      </c>
      <c r="G5" s="7" t="s">
        <v>531</v>
      </c>
      <c r="H5" s="173"/>
      <c r="I5" s="186"/>
      <c r="J5" s="1"/>
      <c r="K5" s="21"/>
      <c r="L5" s="21"/>
    </row>
    <row r="6" spans="1:21" ht="64.5" customHeight="1" x14ac:dyDescent="0.25">
      <c r="A6" s="183" t="s">
        <v>532</v>
      </c>
      <c r="B6" s="183" t="s">
        <v>516</v>
      </c>
      <c r="C6" s="183" t="s">
        <v>522</v>
      </c>
      <c r="D6" s="183" t="s">
        <v>533</v>
      </c>
      <c r="E6" s="5" t="s">
        <v>534</v>
      </c>
      <c r="F6" s="10" t="s">
        <v>535</v>
      </c>
      <c r="G6" s="7" t="s">
        <v>536</v>
      </c>
      <c r="H6" s="173"/>
      <c r="I6" s="188"/>
      <c r="J6" s="1"/>
      <c r="K6" s="21"/>
      <c r="L6" s="21"/>
    </row>
    <row r="7" spans="1:21" ht="79.5" customHeight="1" x14ac:dyDescent="0.25">
      <c r="A7" s="183" t="s">
        <v>537</v>
      </c>
      <c r="B7" s="183" t="s">
        <v>516</v>
      </c>
      <c r="C7" s="183" t="s">
        <v>522</v>
      </c>
      <c r="D7" s="183" t="s">
        <v>538</v>
      </c>
      <c r="E7" s="5" t="s">
        <v>539</v>
      </c>
      <c r="F7" s="10" t="s">
        <v>540</v>
      </c>
      <c r="G7" s="7" t="s">
        <v>541</v>
      </c>
      <c r="H7" s="173"/>
      <c r="I7" s="188"/>
      <c r="J7" s="1"/>
      <c r="K7" s="21"/>
      <c r="L7" s="21"/>
    </row>
    <row r="8" spans="1:21" ht="85.5" x14ac:dyDescent="0.25">
      <c r="A8" s="183" t="s">
        <v>542</v>
      </c>
      <c r="B8" s="183" t="s">
        <v>521</v>
      </c>
      <c r="C8" s="183" t="s">
        <v>64</v>
      </c>
      <c r="D8" s="183" t="s">
        <v>543</v>
      </c>
      <c r="E8" s="5" t="s">
        <v>544</v>
      </c>
      <c r="F8" s="10" t="s">
        <v>545</v>
      </c>
      <c r="G8" s="7" t="s">
        <v>546</v>
      </c>
      <c r="H8" s="173"/>
      <c r="I8" s="188"/>
      <c r="J8" s="1"/>
      <c r="K8" s="21"/>
      <c r="L8" s="21"/>
    </row>
    <row r="9" spans="1:21" ht="114" x14ac:dyDescent="0.25">
      <c r="A9" s="183" t="s">
        <v>547</v>
      </c>
      <c r="B9" s="183" t="s">
        <v>521</v>
      </c>
      <c r="C9" s="183" t="s">
        <v>715</v>
      </c>
      <c r="D9" s="183" t="s">
        <v>626</v>
      </c>
      <c r="E9" s="5" t="s">
        <v>548</v>
      </c>
      <c r="F9" s="10" t="s">
        <v>687</v>
      </c>
      <c r="G9" s="7" t="s">
        <v>549</v>
      </c>
      <c r="H9" s="173"/>
      <c r="I9" s="189" t="s">
        <v>550</v>
      </c>
      <c r="J9" s="1"/>
      <c r="K9" s="21"/>
      <c r="L9" s="21"/>
    </row>
    <row r="10" spans="1:21" ht="177" customHeight="1" x14ac:dyDescent="0.25">
      <c r="A10" s="183" t="s">
        <v>551</v>
      </c>
      <c r="B10" s="183" t="s">
        <v>552</v>
      </c>
      <c r="C10" s="183" t="s">
        <v>64</v>
      </c>
      <c r="D10" s="183" t="s">
        <v>553</v>
      </c>
      <c r="E10" s="5" t="s">
        <v>554</v>
      </c>
      <c r="F10" s="10" t="s">
        <v>555</v>
      </c>
      <c r="G10" s="7" t="s">
        <v>556</v>
      </c>
      <c r="H10" s="173"/>
      <c r="I10" s="187" t="s">
        <v>557</v>
      </c>
      <c r="J10" s="1"/>
      <c r="K10" s="21"/>
      <c r="L10" s="21"/>
    </row>
    <row r="11" spans="1:21" ht="128.25" x14ac:dyDescent="0.25">
      <c r="A11" s="183" t="s">
        <v>558</v>
      </c>
      <c r="B11" s="183" t="s">
        <v>559</v>
      </c>
      <c r="C11" s="182" t="s">
        <v>64</v>
      </c>
      <c r="D11" s="183" t="s">
        <v>728</v>
      </c>
      <c r="E11" s="5" t="s">
        <v>753</v>
      </c>
      <c r="F11" s="10" t="s">
        <v>560</v>
      </c>
      <c r="G11" s="7" t="s">
        <v>561</v>
      </c>
      <c r="H11" s="173"/>
      <c r="I11" s="187" t="s">
        <v>562</v>
      </c>
      <c r="J11" s="2"/>
      <c r="K11" s="21"/>
      <c r="L11" s="21"/>
    </row>
    <row r="12" spans="1:21" ht="100.5" customHeight="1" x14ac:dyDescent="0.25">
      <c r="A12" s="183" t="s">
        <v>563</v>
      </c>
      <c r="B12" s="183" t="s">
        <v>564</v>
      </c>
      <c r="C12" s="183" t="s">
        <v>522</v>
      </c>
      <c r="D12" s="183" t="s">
        <v>686</v>
      </c>
      <c r="E12" s="5" t="s">
        <v>565</v>
      </c>
      <c r="F12" s="10" t="s">
        <v>688</v>
      </c>
      <c r="G12" s="7" t="s">
        <v>566</v>
      </c>
      <c r="H12" s="173"/>
      <c r="I12" s="190"/>
      <c r="J12" s="1"/>
      <c r="K12" s="21"/>
      <c r="L12" s="21"/>
    </row>
    <row r="13" spans="1:21" ht="57" x14ac:dyDescent="0.25">
      <c r="A13" s="183" t="s">
        <v>567</v>
      </c>
      <c r="B13" s="183" t="s">
        <v>564</v>
      </c>
      <c r="C13" s="183" t="s">
        <v>568</v>
      </c>
      <c r="D13" s="183" t="s">
        <v>569</v>
      </c>
      <c r="E13" s="5" t="s">
        <v>570</v>
      </c>
      <c r="F13" s="10" t="s">
        <v>571</v>
      </c>
      <c r="G13" s="7" t="s">
        <v>566</v>
      </c>
      <c r="H13" s="173"/>
      <c r="I13" s="188" t="s">
        <v>572</v>
      </c>
      <c r="J13" s="1"/>
      <c r="K13" s="21"/>
      <c r="L13" s="21"/>
    </row>
    <row r="14" spans="1:21" ht="195.75" customHeight="1" x14ac:dyDescent="0.25">
      <c r="A14" s="183" t="s">
        <v>573</v>
      </c>
      <c r="B14" s="183" t="s">
        <v>416</v>
      </c>
      <c r="C14" s="183" t="s">
        <v>574</v>
      </c>
      <c r="D14" s="183" t="s">
        <v>575</v>
      </c>
      <c r="E14" s="5" t="s">
        <v>576</v>
      </c>
      <c r="F14" s="10" t="s">
        <v>577</v>
      </c>
      <c r="G14" s="7" t="s">
        <v>578</v>
      </c>
      <c r="H14" s="173"/>
      <c r="I14" s="189" t="s">
        <v>755</v>
      </c>
      <c r="J14" s="1"/>
      <c r="K14" s="21"/>
      <c r="L14" s="21"/>
    </row>
    <row r="15" spans="1:21" ht="20.25" x14ac:dyDescent="0.25">
      <c r="A15" s="28"/>
      <c r="B15" s="28"/>
      <c r="C15" s="28"/>
      <c r="D15" s="28"/>
      <c r="E15" s="28"/>
      <c r="F15" s="28"/>
      <c r="G15" s="191" t="s">
        <v>746</v>
      </c>
      <c r="H15" s="201">
        <f>SUM(H3:H14)</f>
        <v>0</v>
      </c>
      <c r="J15" s="21"/>
      <c r="K15" s="21"/>
      <c r="L15" s="21"/>
    </row>
    <row r="16" spans="1:21" ht="45" x14ac:dyDescent="0.2">
      <c r="A16" s="28"/>
      <c r="B16" s="28"/>
      <c r="C16" s="28"/>
      <c r="D16" s="55"/>
      <c r="E16" s="28"/>
      <c r="F16" s="28"/>
      <c r="G16" s="191" t="s">
        <v>579</v>
      </c>
      <c r="H16" s="201">
        <f>COUNT(H3:H14)</f>
        <v>0</v>
      </c>
      <c r="I16" s="54"/>
      <c r="J16" s="21"/>
      <c r="K16" s="21"/>
      <c r="L16" s="21"/>
      <c r="U16" s="51" t="s">
        <v>583</v>
      </c>
    </row>
    <row r="17" spans="1:12" ht="30" x14ac:dyDescent="0.25">
      <c r="A17" s="28"/>
      <c r="B17" s="28"/>
      <c r="C17" s="28"/>
      <c r="D17" s="28"/>
      <c r="E17" s="28"/>
      <c r="F17" s="28"/>
      <c r="G17" s="191" t="s">
        <v>752</v>
      </c>
      <c r="H17" s="195" t="str">
        <f>IF(H16&gt;0,H15/(H16*2)*100,"")</f>
        <v/>
      </c>
      <c r="I17" s="54"/>
      <c r="J17" s="21"/>
      <c r="K17" s="21"/>
      <c r="L17" s="21"/>
    </row>
    <row r="18" spans="1:12" ht="15" hidden="1" x14ac:dyDescent="0.25">
      <c r="A18" s="28"/>
      <c r="B18" s="28"/>
      <c r="C18" s="28"/>
      <c r="D18" s="28"/>
      <c r="E18" s="28"/>
      <c r="F18" s="28"/>
      <c r="G18" s="28"/>
      <c r="H18" s="53"/>
      <c r="I18" s="54"/>
      <c r="J18" s="21"/>
      <c r="K18" s="21"/>
      <c r="L18" s="21"/>
    </row>
    <row r="19" spans="1:12" ht="15" hidden="1" x14ac:dyDescent="0.25">
      <c r="A19" s="28"/>
      <c r="B19" s="28"/>
      <c r="C19" s="28"/>
      <c r="D19" s="28"/>
      <c r="E19" s="28"/>
      <c r="F19" s="28"/>
      <c r="G19" s="28"/>
      <c r="H19" s="53"/>
      <c r="J19" s="21"/>
      <c r="K19" s="21"/>
      <c r="L19" s="21"/>
    </row>
    <row r="20" spans="1:12" ht="15" hidden="1" x14ac:dyDescent="0.25">
      <c r="A20" s="28"/>
      <c r="B20" s="28"/>
      <c r="C20" s="28"/>
      <c r="D20" s="28"/>
      <c r="E20" s="28"/>
      <c r="F20" s="28"/>
      <c r="G20" s="28"/>
      <c r="H20" s="53"/>
      <c r="J20" s="21"/>
      <c r="K20" s="21"/>
      <c r="L20" s="21"/>
    </row>
    <row r="21" spans="1:12" ht="15" hidden="1" x14ac:dyDescent="0.2">
      <c r="A21" s="28"/>
      <c r="B21" s="28"/>
      <c r="C21" s="28"/>
      <c r="D21" s="55"/>
      <c r="E21" s="28"/>
      <c r="F21" s="28"/>
      <c r="G21" s="28"/>
      <c r="H21" s="53"/>
      <c r="J21" s="21"/>
      <c r="K21" s="21"/>
      <c r="L21" s="21"/>
    </row>
    <row r="22" spans="1:12" ht="30.75" hidden="1" customHeight="1" x14ac:dyDescent="0.25">
      <c r="A22" s="28"/>
      <c r="B22" s="21"/>
      <c r="C22" s="28"/>
      <c r="D22" s="54"/>
      <c r="E22" s="28"/>
      <c r="F22" s="28"/>
      <c r="G22" s="28"/>
      <c r="H22" s="53"/>
      <c r="J22" s="21"/>
      <c r="K22" s="21"/>
      <c r="L22" s="21"/>
    </row>
    <row r="23" spans="1:12" ht="15" hidden="1" x14ac:dyDescent="0.25">
      <c r="A23" s="28"/>
      <c r="B23" s="28"/>
      <c r="C23" s="28"/>
      <c r="D23" s="28"/>
      <c r="E23" s="28"/>
      <c r="F23" s="28"/>
      <c r="G23" s="28"/>
      <c r="H23" s="53"/>
      <c r="J23" s="21"/>
      <c r="K23" s="21"/>
      <c r="L23" s="21"/>
    </row>
    <row r="24" spans="1:12" ht="15" hidden="1" x14ac:dyDescent="0.25">
      <c r="B24" s="28"/>
      <c r="C24" s="28"/>
      <c r="D24" s="28"/>
      <c r="E24" s="28"/>
      <c r="F24" s="28"/>
      <c r="G24" s="28"/>
      <c r="H24" s="53"/>
      <c r="J24" s="21"/>
      <c r="K24" s="21"/>
      <c r="L24" s="21"/>
    </row>
    <row r="25" spans="1:12" hidden="1" x14ac:dyDescent="0.25">
      <c r="C25" s="54"/>
      <c r="D25" s="54"/>
      <c r="J25" s="51"/>
    </row>
    <row r="26" spans="1:12" hidden="1" x14ac:dyDescent="0.25">
      <c r="I26" s="54"/>
      <c r="J26" s="51"/>
    </row>
    <row r="27" spans="1:12" hidden="1" x14ac:dyDescent="0.25">
      <c r="J27" s="51"/>
    </row>
    <row r="28" spans="1:12" hidden="1" x14ac:dyDescent="0.25">
      <c r="J28" s="51"/>
    </row>
    <row r="29" spans="1:12" hidden="1" x14ac:dyDescent="0.25">
      <c r="J29" s="51"/>
    </row>
    <row r="30" spans="1:12" hidden="1" x14ac:dyDescent="0.25">
      <c r="J30" s="51"/>
    </row>
    <row r="31" spans="1:12" hidden="1" x14ac:dyDescent="0.25">
      <c r="J31" s="51"/>
    </row>
    <row r="32" spans="1:12" hidden="1" x14ac:dyDescent="0.25">
      <c r="J32" s="51"/>
    </row>
    <row r="33" spans="10:10" hidden="1" x14ac:dyDescent="0.25">
      <c r="J33" s="51"/>
    </row>
    <row r="34" spans="10:10" hidden="1" x14ac:dyDescent="0.25">
      <c r="J34" s="51"/>
    </row>
    <row r="35" spans="10:10" hidden="1" x14ac:dyDescent="0.25">
      <c r="J35" s="51"/>
    </row>
    <row r="36" spans="10:10" hidden="1" x14ac:dyDescent="0.25">
      <c r="J36" s="51"/>
    </row>
    <row r="37" spans="10:10" hidden="1" x14ac:dyDescent="0.25">
      <c r="J37" s="51"/>
    </row>
    <row r="38" spans="10:10" hidden="1" x14ac:dyDescent="0.25">
      <c r="J38" s="51"/>
    </row>
    <row r="39" spans="10:10" hidden="1" x14ac:dyDescent="0.25">
      <c r="J39" s="51"/>
    </row>
    <row r="40" spans="10:10" hidden="1" x14ac:dyDescent="0.25">
      <c r="J40" s="51"/>
    </row>
    <row r="41" spans="10:10" hidden="1" x14ac:dyDescent="0.25">
      <c r="J41" s="51"/>
    </row>
    <row r="42" spans="10:10" hidden="1" x14ac:dyDescent="0.25">
      <c r="J42" s="51"/>
    </row>
    <row r="43" spans="10:10" hidden="1" x14ac:dyDescent="0.25">
      <c r="J43" s="51"/>
    </row>
    <row r="44" spans="10:10" hidden="1" x14ac:dyDescent="0.25">
      <c r="J44" s="51"/>
    </row>
    <row r="45" spans="10:10" hidden="1" x14ac:dyDescent="0.25">
      <c r="J45" s="51"/>
    </row>
    <row r="46" spans="10:10" hidden="1" x14ac:dyDescent="0.25">
      <c r="J46" s="51"/>
    </row>
    <row r="47" spans="10:10" hidden="1" x14ac:dyDescent="0.25">
      <c r="J47" s="51"/>
    </row>
    <row r="48" spans="10:10" hidden="1" x14ac:dyDescent="0.25">
      <c r="J48" s="51"/>
    </row>
    <row r="49" spans="10:10" hidden="1" x14ac:dyDescent="0.25">
      <c r="J49" s="51"/>
    </row>
    <row r="50" spans="10:10" hidden="1" x14ac:dyDescent="0.25">
      <c r="J50" s="51"/>
    </row>
    <row r="51" spans="10:10" hidden="1" x14ac:dyDescent="0.25">
      <c r="J51" s="51"/>
    </row>
    <row r="52" spans="10:10" hidden="1" x14ac:dyDescent="0.25">
      <c r="J52" s="51"/>
    </row>
    <row r="53" spans="10:10" hidden="1" x14ac:dyDescent="0.25">
      <c r="J53" s="51"/>
    </row>
    <row r="54" spans="10:10" hidden="1" x14ac:dyDescent="0.25">
      <c r="J54" s="51"/>
    </row>
    <row r="55" spans="10:10" hidden="1" x14ac:dyDescent="0.25">
      <c r="J55" s="51"/>
    </row>
    <row r="56" spans="10:10" hidden="1" x14ac:dyDescent="0.25">
      <c r="J56" s="51"/>
    </row>
    <row r="57" spans="10:10" hidden="1" x14ac:dyDescent="0.25">
      <c r="J57" s="51"/>
    </row>
    <row r="58" spans="10:10" hidden="1" x14ac:dyDescent="0.25">
      <c r="J58" s="51"/>
    </row>
    <row r="59" spans="10:10" hidden="1" x14ac:dyDescent="0.25">
      <c r="J59" s="51"/>
    </row>
    <row r="60" spans="10:10" hidden="1" x14ac:dyDescent="0.25">
      <c r="J60" s="51"/>
    </row>
    <row r="61" spans="10:10" hidden="1" x14ac:dyDescent="0.25">
      <c r="J61" s="51"/>
    </row>
    <row r="62" spans="10:10" hidden="1" x14ac:dyDescent="0.25">
      <c r="J62" s="51"/>
    </row>
    <row r="63" spans="10:10" hidden="1" x14ac:dyDescent="0.25">
      <c r="J63" s="51"/>
    </row>
    <row r="64" spans="10:10" hidden="1" x14ac:dyDescent="0.25">
      <c r="J64" s="51"/>
    </row>
    <row r="65" spans="10:10" hidden="1" x14ac:dyDescent="0.25">
      <c r="J65" s="51"/>
    </row>
    <row r="66" spans="10:10" hidden="1" x14ac:dyDescent="0.25">
      <c r="J66" s="51"/>
    </row>
    <row r="67" spans="10:10" hidden="1" x14ac:dyDescent="0.25">
      <c r="J67" s="51"/>
    </row>
    <row r="68" spans="10:10" hidden="1" x14ac:dyDescent="0.25">
      <c r="J68" s="51"/>
    </row>
    <row r="69" spans="10:10" hidden="1" x14ac:dyDescent="0.25">
      <c r="J69" s="51"/>
    </row>
    <row r="70" spans="10:10" hidden="1" x14ac:dyDescent="0.25">
      <c r="J70" s="51"/>
    </row>
    <row r="71" spans="10:10" hidden="1" x14ac:dyDescent="0.25">
      <c r="J71" s="51"/>
    </row>
    <row r="72" spans="10:10" hidden="1" x14ac:dyDescent="0.25">
      <c r="J72" s="51"/>
    </row>
    <row r="73" spans="10:10" hidden="1" x14ac:dyDescent="0.25">
      <c r="J73" s="51"/>
    </row>
    <row r="74" spans="10:10" hidden="1" x14ac:dyDescent="0.25">
      <c r="J74" s="51"/>
    </row>
    <row r="75" spans="10:10" hidden="1" x14ac:dyDescent="0.25">
      <c r="J75" s="51"/>
    </row>
    <row r="76" spans="10:10" hidden="1" x14ac:dyDescent="0.25">
      <c r="J76" s="51"/>
    </row>
    <row r="77" spans="10:10" hidden="1" x14ac:dyDescent="0.25">
      <c r="J77" s="51"/>
    </row>
    <row r="78" spans="10:10" hidden="1" x14ac:dyDescent="0.25">
      <c r="J78" s="51"/>
    </row>
    <row r="79" spans="10:10" hidden="1" x14ac:dyDescent="0.25">
      <c r="J79" s="51"/>
    </row>
    <row r="80" spans="10:10" hidden="1" x14ac:dyDescent="0.25">
      <c r="J80" s="51"/>
    </row>
    <row r="81" spans="10:10" hidden="1" x14ac:dyDescent="0.25">
      <c r="J81" s="51"/>
    </row>
    <row r="82" spans="10:10" hidden="1" x14ac:dyDescent="0.25">
      <c r="J82" s="51"/>
    </row>
    <row r="83" spans="10:10" hidden="1" x14ac:dyDescent="0.25">
      <c r="J83" s="51"/>
    </row>
    <row r="84" spans="10:10" hidden="1" x14ac:dyDescent="0.25">
      <c r="J84" s="51"/>
    </row>
    <row r="85" spans="10:10" hidden="1" x14ac:dyDescent="0.25">
      <c r="J85" s="51"/>
    </row>
    <row r="86" spans="10:10" hidden="1" x14ac:dyDescent="0.25">
      <c r="J86" s="51"/>
    </row>
    <row r="87" spans="10:10" hidden="1" x14ac:dyDescent="0.25">
      <c r="J87" s="51"/>
    </row>
    <row r="88" spans="10:10" hidden="1" x14ac:dyDescent="0.25">
      <c r="J88" s="51"/>
    </row>
    <row r="89" spans="10:10" hidden="1" x14ac:dyDescent="0.25">
      <c r="J89" s="51"/>
    </row>
    <row r="90" spans="10:10" hidden="1" x14ac:dyDescent="0.25">
      <c r="J90" s="51"/>
    </row>
    <row r="91" spans="10:10" hidden="1" x14ac:dyDescent="0.25">
      <c r="J91" s="51"/>
    </row>
    <row r="92" spans="10:10" hidden="1" x14ac:dyDescent="0.25">
      <c r="J92" s="51"/>
    </row>
    <row r="93" spans="10:10" hidden="1" x14ac:dyDescent="0.25">
      <c r="J93" s="51"/>
    </row>
    <row r="94" spans="10:10" hidden="1" x14ac:dyDescent="0.25">
      <c r="J94" s="51"/>
    </row>
    <row r="95" spans="10:10" hidden="1" x14ac:dyDescent="0.25">
      <c r="J95" s="51"/>
    </row>
    <row r="96" spans="10:10" hidden="1" x14ac:dyDescent="0.25">
      <c r="J96" s="51"/>
    </row>
    <row r="97" spans="10:10" hidden="1" x14ac:dyDescent="0.25">
      <c r="J97" s="51"/>
    </row>
    <row r="98" spans="10:10" hidden="1" x14ac:dyDescent="0.25">
      <c r="J98" s="51"/>
    </row>
    <row r="99" spans="10:10" hidden="1" x14ac:dyDescent="0.25">
      <c r="J99" s="51"/>
    </row>
    <row r="100" spans="10:10" hidden="1" x14ac:dyDescent="0.25">
      <c r="J100" s="51"/>
    </row>
    <row r="101" spans="10:10" hidden="1" x14ac:dyDescent="0.25">
      <c r="J101" s="51"/>
    </row>
    <row r="102" spans="10:10" hidden="1" x14ac:dyDescent="0.25">
      <c r="J102" s="51"/>
    </row>
    <row r="103" spans="10:10" hidden="1" x14ac:dyDescent="0.25">
      <c r="J103" s="51"/>
    </row>
    <row r="104" spans="10:10" hidden="1" x14ac:dyDescent="0.25">
      <c r="J104" s="51"/>
    </row>
    <row r="105" spans="10:10" hidden="1" x14ac:dyDescent="0.25">
      <c r="J105" s="51"/>
    </row>
    <row r="106" spans="10:10" hidden="1" x14ac:dyDescent="0.25">
      <c r="J106" s="51"/>
    </row>
    <row r="107" spans="10:10" hidden="1" x14ac:dyDescent="0.25">
      <c r="J107" s="51"/>
    </row>
    <row r="108" spans="10:10" hidden="1" x14ac:dyDescent="0.25">
      <c r="J108" s="51"/>
    </row>
    <row r="109" spans="10:10" hidden="1" x14ac:dyDescent="0.25">
      <c r="J109" s="51"/>
    </row>
    <row r="110" spans="10:10" hidden="1" x14ac:dyDescent="0.25">
      <c r="J110" s="51"/>
    </row>
    <row r="111" spans="10:10" hidden="1" x14ac:dyDescent="0.25">
      <c r="J111" s="51"/>
    </row>
    <row r="112" spans="10:10" x14ac:dyDescent="0.25">
      <c r="J112" s="51"/>
    </row>
    <row r="113" spans="10:10" hidden="1" x14ac:dyDescent="0.25">
      <c r="J113" s="83"/>
    </row>
    <row r="114" spans="10:10" x14ac:dyDescent="0.25"/>
  </sheetData>
  <mergeCells count="3">
    <mergeCell ref="B2:C2"/>
    <mergeCell ref="A1:C1"/>
    <mergeCell ref="E1:G1"/>
  </mergeCells>
  <phoneticPr fontId="23" type="noConversion"/>
  <conditionalFormatting sqref="H3:H10">
    <cfRule type="containsBlanks" dxfId="12" priority="14">
      <formula>LEN(TRIM(H3))=0</formula>
    </cfRule>
    <cfRule type="cellIs" dxfId="11" priority="15" operator="equal">
      <formula>0</formula>
    </cfRule>
    <cfRule type="cellIs" dxfId="10" priority="16" operator="equal">
      <formula>1</formula>
    </cfRule>
    <cfRule type="cellIs" dxfId="9" priority="17" operator="equal">
      <formula>2</formula>
    </cfRule>
  </conditionalFormatting>
  <conditionalFormatting sqref="H11:H14">
    <cfRule type="containsBlanks" dxfId="8" priority="10">
      <formula>LEN(TRIM(H11))=0</formula>
    </cfRule>
    <cfRule type="cellIs" dxfId="7" priority="11" operator="equal">
      <formula>0</formula>
    </cfRule>
    <cfRule type="cellIs" dxfId="6" priority="12" operator="equal">
      <formula>1</formula>
    </cfRule>
    <cfRule type="cellIs" dxfId="5" priority="13" operator="equal">
      <formula>2</formula>
    </cfRule>
  </conditionalFormatting>
  <conditionalFormatting sqref="H17">
    <cfRule type="colorScale" priority="7">
      <colorScale>
        <cfvo type="num" val="0"/>
        <cfvo type="num" val="50"/>
        <cfvo type="num" val="100"/>
        <color rgb="FFF8696B"/>
        <color rgb="FFFFEB84"/>
        <color rgb="FF63BE7B"/>
      </colorScale>
    </cfRule>
    <cfRule type="containsBlanks" dxfId="4" priority="8">
      <formula>LEN(TRIM(H17))=0</formula>
    </cfRule>
  </conditionalFormatting>
  <conditionalFormatting sqref="A1">
    <cfRule type="colorScale" priority="6">
      <colorScale>
        <cfvo type="num" val="0"/>
        <cfvo type="num" val="0.5"/>
        <cfvo type="num" val="1"/>
        <color rgb="FFF8696B"/>
        <color rgb="FFFFEB84"/>
        <color rgb="FF63BE7B"/>
      </colorScale>
    </cfRule>
  </conditionalFormatting>
  <conditionalFormatting sqref="D1">
    <cfRule type="colorScale" priority="5">
      <colorScale>
        <cfvo type="num" val="0"/>
        <cfvo type="num" val="0.5"/>
        <cfvo type="num" val="1"/>
        <color rgb="FFF8696B"/>
        <color rgb="FFFFEB84"/>
        <color rgb="FF63BE7B"/>
      </colorScale>
    </cfRule>
  </conditionalFormatting>
  <conditionalFormatting sqref="H1">
    <cfRule type="containsText" dxfId="3" priority="2" operator="containsText" text="Not assessed">
      <formula>NOT(ISERROR(SEARCH("Not assessed",H1)))</formula>
    </cfRule>
    <cfRule type="containsText" dxfId="2" priority="3" operator="containsText" text="None">
      <formula>NOT(ISERROR(SEARCH("None",H1)))</formula>
    </cfRule>
    <cfRule type="containsText" dxfId="1" priority="4" operator="containsText" text="Limited">
      <formula>NOT(ISERROR(SEARCH("Limited",H1)))</formula>
    </cfRule>
  </conditionalFormatting>
  <conditionalFormatting sqref="H1">
    <cfRule type="containsText" dxfId="0" priority="1" operator="containsText" text="Basic">
      <formula>NOT(ISERROR(SEARCH("Basic",H1)))</formula>
    </cfRule>
  </conditionalFormatting>
  <dataValidations count="2">
    <dataValidation allowBlank="1" showInputMessage="1" showErrorMessage="1" errorTitle="You must enter either 3, 2 or 1." error="3 (+++): meets the standard._x000a_2 (++): partially meets the standard._x000a_1 (+): does not meet the standard." sqref="I14 C13 I9:L9 I11 J3:L24" xr:uid="{00000000-0002-0000-0900-000000000000}"/>
    <dataValidation type="whole" allowBlank="1" showInputMessage="1" showErrorMessage="1" error="Value must be 2, 1 or 0" sqref="H3:H14" xr:uid="{00000000-0002-0000-0900-000001000000}">
      <formula1>0</formula1>
      <formula2>2</formula2>
    </dataValidation>
  </dataValidation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7"/>
  <sheetViews>
    <sheetView workbookViewId="0">
      <selection activeCell="B7" sqref="B7"/>
    </sheetView>
  </sheetViews>
  <sheetFormatPr defaultColWidth="9.140625" defaultRowHeight="15" x14ac:dyDescent="0.25"/>
  <cols>
    <col min="1" max="1" width="14.42578125" customWidth="1"/>
    <col min="2" max="2" width="29.85546875" customWidth="1"/>
  </cols>
  <sheetData>
    <row r="1" spans="1:2" x14ac:dyDescent="0.25">
      <c r="A1" s="48" t="s">
        <v>580</v>
      </c>
    </row>
    <row r="3" spans="1:2" x14ac:dyDescent="0.25">
      <c r="A3" t="s">
        <v>581</v>
      </c>
    </row>
    <row r="4" spans="1:2" x14ac:dyDescent="0.25">
      <c r="A4" s="209">
        <v>44519</v>
      </c>
      <c r="B4" t="s">
        <v>668</v>
      </c>
    </row>
    <row r="5" spans="1:2" x14ac:dyDescent="0.25">
      <c r="A5" s="209">
        <v>44538</v>
      </c>
      <c r="B5" t="s">
        <v>740</v>
      </c>
    </row>
    <row r="6" spans="1:2" x14ac:dyDescent="0.25">
      <c r="A6" s="209">
        <v>44576</v>
      </c>
      <c r="B6" t="s">
        <v>582</v>
      </c>
    </row>
    <row r="7" spans="1:2" x14ac:dyDescent="0.25">
      <c r="A7" s="209">
        <v>44612</v>
      </c>
      <c r="B7" t="s">
        <v>741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2"/>
  <sheetViews>
    <sheetView workbookViewId="0">
      <selection activeCell="C10" sqref="C10"/>
    </sheetView>
  </sheetViews>
  <sheetFormatPr defaultColWidth="0" defaultRowHeight="15" zeroHeight="1" x14ac:dyDescent="0.25"/>
  <cols>
    <col min="1" max="1" width="4.140625" customWidth="1"/>
    <col min="2" max="2" width="4.42578125" customWidth="1"/>
    <col min="3" max="3" width="40" customWidth="1"/>
    <col min="4" max="4" width="16.85546875" customWidth="1"/>
    <col min="5" max="5" width="20.140625" customWidth="1"/>
    <col min="6" max="6" width="13" customWidth="1"/>
    <col min="7" max="8" width="12.140625" customWidth="1"/>
    <col min="9" max="9" width="29.28515625" customWidth="1"/>
    <col min="10" max="12" width="12.140625" customWidth="1"/>
    <col min="13" max="13" width="9.140625" customWidth="1"/>
    <col min="14" max="16384" width="9.140625" hidden="1"/>
  </cols>
  <sheetData>
    <row r="1" spans="2:13" ht="30.75" customHeight="1" x14ac:dyDescent="0.25">
      <c r="C1" s="193" t="s">
        <v>6</v>
      </c>
    </row>
    <row r="2" spans="2:13" ht="30" x14ac:dyDescent="0.25">
      <c r="B2" s="61"/>
      <c r="C2" s="61"/>
      <c r="D2" s="211" t="s">
        <v>7</v>
      </c>
      <c r="E2" s="194" t="s">
        <v>8</v>
      </c>
      <c r="F2" s="212" t="s">
        <v>9</v>
      </c>
      <c r="G2" s="212" t="s">
        <v>10</v>
      </c>
      <c r="H2" s="202"/>
      <c r="I2" s="202" t="s">
        <v>11</v>
      </c>
      <c r="J2" s="202" t="s">
        <v>590</v>
      </c>
      <c r="K2" s="202" t="s">
        <v>591</v>
      </c>
      <c r="L2" s="202" t="s">
        <v>592</v>
      </c>
    </row>
    <row r="3" spans="2:13" x14ac:dyDescent="0.25">
      <c r="B3" s="61">
        <v>1</v>
      </c>
      <c r="C3" s="148" t="s">
        <v>12</v>
      </c>
      <c r="D3" s="61">
        <v>17</v>
      </c>
      <c r="E3" s="61">
        <f>'1 Водоснабжение'!$H23</f>
        <v>0</v>
      </c>
      <c r="F3" s="156">
        <f>'1 Водоснабжение'!$H22</f>
        <v>0</v>
      </c>
      <c r="G3" s="157" t="str">
        <f t="shared" ref="G3:G9" si="0">IF(E3&gt;0,F3/E3/2*100%,"")</f>
        <v/>
      </c>
      <c r="H3" s="203"/>
      <c r="I3" s="203" t="str">
        <f>IF(J3,"Уровень СПМ: базовый",IF(K3,"Уровень СПМ: огранич.",IF(L3,"Уровень СПМ: Отс.","Уровень СПМ: не оценивался")))</f>
        <v>Уровень СПМ: не оценивался</v>
      </c>
      <c r="J3" s="203" t="b">
        <f>AND(OR('1 Водоснабжение'!H3&gt;0,'1 Водоснабжение'!H4&gt;0),'1 Водоснабжение'!H7&gt;0)</f>
        <v>0</v>
      </c>
      <c r="K3" s="203" t="b">
        <f>AND(NOT(J3),NOT(L3),OR(NOT(ISBLANK('1 Водоснабжение'!H3)),NOT(ISBLANK('1 Водоснабжение'!H4))),NOT(ISBLANK('1 Водоснабжение'!H7)))</f>
        <v>0</v>
      </c>
      <c r="L3" s="203" t="b">
        <f>AND('1 Водоснабжение'!H7=0,NOT(ISBLANK('1 Водоснабжение'!H7)),OR(AND('1 Водоснабжение'!H3=0,NOT(ISBLANK('1 Водоснабжение'!H3))),AND('1 Водоснабжение'!H4=0,NOT(ISBLANK('1 Водоснабжение'!H4)))))</f>
        <v>0</v>
      </c>
      <c r="M3" s="203"/>
    </row>
    <row r="4" spans="2:13" x14ac:dyDescent="0.25">
      <c r="B4" s="61">
        <v>2</v>
      </c>
      <c r="C4" s="149" t="s">
        <v>13</v>
      </c>
      <c r="D4" s="61">
        <v>13</v>
      </c>
      <c r="E4" s="61">
        <f>'2 Санитария'!$H20</f>
        <v>0</v>
      </c>
      <c r="F4" s="156">
        <f>'2 Санитария'!$H19</f>
        <v>0</v>
      </c>
      <c r="G4" s="157" t="str">
        <f t="shared" si="0"/>
        <v/>
      </c>
      <c r="H4" s="203"/>
      <c r="I4" s="203" t="str">
        <f>IF(J4,"Уровень СПМ: базовый",IF(K4,"Уровень СПМ: огранич.",IF(L4,"Уровень СПМ: Отс.","Уровень СПМ: не оценивался")))</f>
        <v>Уровень СПМ: не оценивался</v>
      </c>
      <c r="J4" s="203" t="b">
        <f>AND('2 Санитария'!H3&gt;0,'2 Санитария'!H4&gt;0,'2 Санитария'!H6&gt;0,'2 Санитария'!H7&gt;0,'2 Санитария'!H8&gt;0,'2 Санитария'!H9&gt;0)</f>
        <v>0</v>
      </c>
      <c r="K4" t="b">
        <f>AND('2 Санитария'!H3&gt;0,'2 Санитария'!H4&gt;0,OR('2 Санитария'!H6=0,'2 Санитария'!H7=0,'2 Санитария'!H8=0,'2 Санитария'!H9=0))</f>
        <v>0</v>
      </c>
      <c r="L4" t="b">
        <f>OR(AND('2 Санитария'!H3=0,NOT(ISBLANK('2 Санитария'!H3))),AND('2 Санитария'!H4=0,NOT(ISBLANK('2 Санитария'!H4))))</f>
        <v>0</v>
      </c>
    </row>
    <row r="5" spans="2:13" x14ac:dyDescent="0.25">
      <c r="B5" s="61">
        <v>3</v>
      </c>
      <c r="C5" s="150" t="s">
        <v>14</v>
      </c>
      <c r="D5" s="61">
        <v>20</v>
      </c>
      <c r="E5" s="61">
        <f>'3 Медицинские отходы'!H25</f>
        <v>0</v>
      </c>
      <c r="F5">
        <f>'3 Медицинские отходы'!H24</f>
        <v>0</v>
      </c>
      <c r="G5" s="157" t="str">
        <f t="shared" si="0"/>
        <v/>
      </c>
      <c r="H5" s="203"/>
      <c r="I5" s="203" t="str">
        <f>IF(J5,"Уровень СПМ: базовый",IF(K5,"Уровень СПМ: огранич.",IF(L5,"Уровень СПМ: Отс.","Уровень СПМ: не оценивался")))</f>
        <v>Уровень СПМ: не оценивался</v>
      </c>
      <c r="J5" t="b">
        <f>AND('3 Медицинские отходы'!H5&gt;0,'3 Медицинские отходы'!H13&gt;0,'3 Медицинские отходы'!H15&gt;0)</f>
        <v>0</v>
      </c>
      <c r="K5" s="203" t="b">
        <f>AND(NOT(J5),NOT(L5),NOT(ISBLANK('3 Медицинские отходы'!H5)),OR(NOT(ISBLANK('3 Медицинские отходы'!H13)),NOT(ISBLANK('3 Медицинские отходы'!H15))))</f>
        <v>0</v>
      </c>
      <c r="L5" s="203" t="b">
        <f>AND('3 Медицинские отходы'!H5=0,NOT(ISBLANK('3 Медицинские отходы'!H5)),OR(AND('3 Медицинские отходы'!H13=0,NOT(ISBLANK('3 Медицинские отходы'!H13))),AND('3 Медицинские отходы'!H15=0,NOT(ISBLANK('3 Медицинские отходы'!H15)))))</f>
        <v>0</v>
      </c>
    </row>
    <row r="6" spans="2:13" x14ac:dyDescent="0.25">
      <c r="B6" s="61">
        <v>4</v>
      </c>
      <c r="C6" s="152" t="s">
        <v>15</v>
      </c>
      <c r="D6" s="61">
        <v>5</v>
      </c>
      <c r="E6" s="61">
        <f>'4 Гигиена рук'!$H10</f>
        <v>0</v>
      </c>
      <c r="F6" s="156">
        <f>'4 Гигиена рук'!$H9</f>
        <v>0</v>
      </c>
      <c r="G6" s="157" t="str">
        <f t="shared" si="0"/>
        <v/>
      </c>
      <c r="H6" s="203"/>
      <c r="I6" s="203" t="str">
        <f>IF(J6,"Уровень СПМ: базовый",IF(K6,"Уровень СПМ: огранич.",IF(L6,"Уровень СПМ: Отс.","Уровень СПМ: не оценивался")))</f>
        <v>Уровень СПМ: не оценивался</v>
      </c>
      <c r="J6" t="b">
        <f>AND('4 Гигиена рук'!H3&gt;0,'2 Санитария'!H5&gt;0)</f>
        <v>0</v>
      </c>
      <c r="K6" s="203" t="b">
        <f>AND(NOT(J6),NOT(L6),NOT(ISBLANK('2 Санитария'!H5)),NOT(ISBLANK('4 Гигиена рук'!H3)))</f>
        <v>0</v>
      </c>
      <c r="L6" s="203" t="b">
        <f>AND('4 Гигиена рук'!H3=0,NOT(ISBLANK('4 Гигиена рук'!H3)),'2 Санитария'!H5=0,NOT(ISBLANK('2 Санитария'!H5)))</f>
        <v>0</v>
      </c>
    </row>
    <row r="7" spans="2:13" x14ac:dyDescent="0.25">
      <c r="B7" s="61">
        <v>5</v>
      </c>
      <c r="C7" s="153" t="s">
        <v>16</v>
      </c>
      <c r="D7" s="61">
        <v>16</v>
      </c>
      <c r="E7" s="61">
        <f>'5 Санобработка помещений'!$H20</f>
        <v>0</v>
      </c>
      <c r="F7" s="156">
        <f>'5 Санобработка помещений'!$H19</f>
        <v>0</v>
      </c>
      <c r="G7" s="157" t="str">
        <f t="shared" si="0"/>
        <v/>
      </c>
      <c r="H7" s="203"/>
      <c r="I7" s="203" t="str">
        <f>IF(J7,"Уровень СПМ: базовый",IF(K7,"Уровень СПМ: огранич.",IF(L7,"Уровень СПМ: Отс.","Уровень СПМ: не оценивался")))</f>
        <v>Уровень СПМ: не оценивался</v>
      </c>
      <c r="J7" t="b">
        <f>AND('5 Санобработка помещений'!H3&gt;0,'5 Санобработка помещений'!H7=2)</f>
        <v>0</v>
      </c>
      <c r="K7" s="203" t="b">
        <f>AND(NOT(J7),NOT(L7),NOT(ISBLANK('5 Санобработка помещений'!H3)),NOT(ISBLANK('5 Санобработка помещений'!H7)))</f>
        <v>0</v>
      </c>
      <c r="L7" s="203" t="b">
        <f>AND('5 Санобработка помещений'!H3=0,NOT(ISBLANK('5 Санобработка помещений'!H3)),'5 Санобработка помещений'!H7=0,NOT(ISBLANK('5 Санобработка помещений'!H7)))</f>
        <v>0</v>
      </c>
    </row>
    <row r="8" spans="2:13" x14ac:dyDescent="0.25">
      <c r="B8" s="61">
        <v>6</v>
      </c>
      <c r="C8" s="151" t="s">
        <v>17</v>
      </c>
      <c r="D8" s="61">
        <v>13</v>
      </c>
      <c r="E8" s="61">
        <f>'6 Энергия и окруж. среда'!$H17</f>
        <v>0</v>
      </c>
      <c r="F8" s="156">
        <f>'6 Энергия и окруж. среда'!$H16</f>
        <v>0</v>
      </c>
      <c r="G8" s="157" t="str">
        <f t="shared" si="0"/>
        <v/>
      </c>
      <c r="H8" s="203"/>
      <c r="I8" s="203"/>
      <c r="K8" s="203"/>
      <c r="L8" s="203"/>
    </row>
    <row r="9" spans="2:13" x14ac:dyDescent="0.25">
      <c r="B9" s="61">
        <v>7</v>
      </c>
      <c r="C9" s="154" t="s">
        <v>18</v>
      </c>
      <c r="D9" s="61">
        <v>12</v>
      </c>
      <c r="E9" s="61">
        <f>'7 Администрация и кадры'!$H16</f>
        <v>0</v>
      </c>
      <c r="F9" s="156">
        <f>'7 Администрация и кадры'!$H15</f>
        <v>0</v>
      </c>
      <c r="G9" s="157" t="str">
        <f t="shared" si="0"/>
        <v/>
      </c>
      <c r="H9" s="203"/>
      <c r="I9" s="203"/>
      <c r="J9" s="203"/>
      <c r="K9" s="203"/>
      <c r="L9" s="203"/>
    </row>
    <row r="10" spans="2:13" ht="15.75" thickBot="1" x14ac:dyDescent="0.3">
      <c r="B10" s="61"/>
      <c r="C10" s="155" t="s">
        <v>745</v>
      </c>
      <c r="D10" s="155">
        <f>SUM(D3:D9)</f>
        <v>96</v>
      </c>
      <c r="E10" s="158">
        <f>SUM(E3:E9)</f>
        <v>0</v>
      </c>
      <c r="F10" s="156">
        <f>SUM(F3:F9)</f>
        <v>0</v>
      </c>
      <c r="G10" s="157" t="str">
        <f t="shared" ref="G10" si="1">IF(E10&gt;0,F10/E10/2*100%,"")</f>
        <v/>
      </c>
      <c r="H10" s="203"/>
      <c r="I10" s="203"/>
      <c r="J10" s="203"/>
      <c r="K10" s="203"/>
      <c r="L10" s="203"/>
    </row>
    <row r="11" spans="2:13" ht="15.75" thickBot="1" x14ac:dyDescent="0.3">
      <c r="C11" t="s">
        <v>19</v>
      </c>
      <c r="E11" s="204">
        <f>E10/D10</f>
        <v>0</v>
      </c>
    </row>
    <row r="12" spans="2:13" ht="90.75" customHeight="1" x14ac:dyDescent="0.25">
      <c r="C12" s="232" t="s">
        <v>596</v>
      </c>
      <c r="D12" s="232"/>
      <c r="E12" s="232"/>
    </row>
  </sheetData>
  <mergeCells count="1">
    <mergeCell ref="C12:E12"/>
  </mergeCells>
  <conditionalFormatting sqref="G3:G10">
    <cfRule type="colorScale" priority="11">
      <colorScale>
        <cfvo type="num" val="0"/>
        <cfvo type="num" val="0.5"/>
        <cfvo type="num" val="1"/>
        <color rgb="FFF8696B"/>
        <color rgb="FFFFEB84"/>
        <color rgb="FF63BE7B"/>
      </colorScale>
    </cfRule>
  </conditionalFormatting>
  <conditionalFormatting sqref="E11">
    <cfRule type="colorScale" priority="9">
      <colorScale>
        <cfvo type="num" val="0"/>
        <cfvo type="num" val="0.5"/>
        <cfvo type="num" val="1"/>
        <color rgb="FFF8696B"/>
        <color rgb="FFFFEB84"/>
        <color rgb="FF63BE7B"/>
      </colorScale>
    </cfRule>
  </conditionalFormatting>
  <conditionalFormatting sqref="I3:I7">
    <cfRule type="containsText" dxfId="139" priority="6" operator="containsText" text="Not assessed">
      <formula>NOT(ISERROR(SEARCH("Not assessed",I3)))</formula>
    </cfRule>
    <cfRule type="containsText" dxfId="138" priority="7" operator="containsText" text="None">
      <formula>NOT(ISERROR(SEARCH("None",I3)))</formula>
    </cfRule>
    <cfRule type="containsText" dxfId="137" priority="8" operator="containsText" text="Limited">
      <formula>NOT(ISERROR(SEARCH("Limited",I3)))</formula>
    </cfRule>
  </conditionalFormatting>
  <conditionalFormatting sqref="I3">
    <cfRule type="containsText" dxfId="136" priority="5" operator="containsText" text="Basic">
      <formula>NOT(ISERROR(SEARCH("Basic",I3)))</formula>
    </cfRule>
  </conditionalFormatting>
  <conditionalFormatting sqref="I4">
    <cfRule type="containsText" dxfId="135" priority="4" operator="containsText" text="Basic">
      <formula>NOT(ISERROR(SEARCH("Basic",I4)))</formula>
    </cfRule>
  </conditionalFormatting>
  <conditionalFormatting sqref="I5">
    <cfRule type="containsText" dxfId="134" priority="3" operator="containsText" text="Basic">
      <formula>NOT(ISERROR(SEARCH("Basic",I5)))</formula>
    </cfRule>
  </conditionalFormatting>
  <conditionalFormatting sqref="I6">
    <cfRule type="containsText" dxfId="133" priority="2" operator="containsText" text="Basic">
      <formula>NOT(ISERROR(SEARCH("Basic",I6)))</formula>
    </cfRule>
  </conditionalFormatting>
  <conditionalFormatting sqref="I7">
    <cfRule type="containsText" dxfId="132" priority="1" operator="containsText" text="Basic">
      <formula>NOT(ISERROR(SEARCH("Basic",I7)))</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S234"/>
  <sheetViews>
    <sheetView zoomScale="115" zoomScaleNormal="115" workbookViewId="0">
      <selection activeCell="A6" sqref="A6"/>
    </sheetView>
  </sheetViews>
  <sheetFormatPr defaultColWidth="9.140625" defaultRowHeight="15" x14ac:dyDescent="0.25"/>
  <cols>
    <col min="1" max="1" width="20" style="121" customWidth="1"/>
    <col min="2" max="2" width="16.85546875" style="121" customWidth="1"/>
    <col min="3" max="3" width="54.42578125" style="121" customWidth="1"/>
    <col min="4" max="4" width="18.85546875" style="171" customWidth="1"/>
    <col min="5" max="5" width="33" style="132" customWidth="1"/>
    <col min="6" max="8" width="30.140625" style="130" customWidth="1"/>
    <col min="9" max="9" width="34.7109375" style="179" customWidth="1"/>
    <col min="10" max="10" width="43.28515625" style="130" customWidth="1"/>
    <col min="11" max="11" width="15.42578125" style="91" customWidth="1"/>
    <col min="12" max="12" width="24.85546875" style="130" customWidth="1"/>
    <col min="13" max="13" width="20" style="130" customWidth="1"/>
    <col min="14" max="14" width="24.42578125" style="130" customWidth="1"/>
    <col min="15" max="15" width="17.42578125" style="102" customWidth="1"/>
    <col min="16" max="16" width="25" style="91" customWidth="1"/>
    <col min="17" max="17" width="40.42578125" style="91" customWidth="1"/>
    <col min="18" max="18" width="24" style="91" customWidth="1"/>
    <col min="19" max="19" width="46.7109375" style="106" customWidth="1"/>
  </cols>
  <sheetData>
    <row r="1" spans="1:19" x14ac:dyDescent="0.25">
      <c r="A1" s="122" t="s">
        <v>768</v>
      </c>
      <c r="B1" s="122"/>
      <c r="C1" s="122"/>
      <c r="D1" s="172"/>
      <c r="E1" s="131"/>
      <c r="F1" s="233" t="s">
        <v>20</v>
      </c>
      <c r="G1" s="234"/>
      <c r="H1" s="234"/>
      <c r="I1" s="234"/>
      <c r="J1" s="222" t="s">
        <v>21</v>
      </c>
      <c r="K1" s="123"/>
      <c r="L1" s="126"/>
      <c r="M1" s="126"/>
      <c r="N1" s="126"/>
      <c r="O1" s="138"/>
      <c r="P1" s="235" t="s">
        <v>22</v>
      </c>
      <c r="Q1" s="236"/>
      <c r="R1" s="236"/>
      <c r="S1" s="236"/>
    </row>
    <row r="2" spans="1:19" x14ac:dyDescent="0.25">
      <c r="A2" s="135" t="s">
        <v>23</v>
      </c>
      <c r="B2" s="159"/>
      <c r="D2" s="167"/>
      <c r="E2" s="96"/>
      <c r="F2" s="135"/>
      <c r="G2" s="140"/>
      <c r="H2" s="140"/>
      <c r="I2" s="97"/>
      <c r="J2" s="127"/>
      <c r="K2" s="86"/>
      <c r="L2" s="127"/>
      <c r="M2" s="127"/>
      <c r="N2" s="127"/>
      <c r="O2" s="137"/>
      <c r="P2" s="98" t="s">
        <v>24</v>
      </c>
      <c r="Q2" s="87"/>
      <c r="R2" s="107"/>
      <c r="S2" s="103"/>
    </row>
    <row r="3" spans="1:19" ht="146.25" x14ac:dyDescent="0.25">
      <c r="A3" s="88" t="s">
        <v>25</v>
      </c>
      <c r="B3" s="88" t="s">
        <v>26</v>
      </c>
      <c r="C3" s="88" t="s">
        <v>27</v>
      </c>
      <c r="D3" s="168" t="s">
        <v>586</v>
      </c>
      <c r="E3" s="96" t="s">
        <v>585</v>
      </c>
      <c r="F3" s="92" t="s">
        <v>584</v>
      </c>
      <c r="G3" s="141" t="s">
        <v>601</v>
      </c>
      <c r="H3" s="141" t="s">
        <v>600</v>
      </c>
      <c r="I3" s="181" t="s">
        <v>636</v>
      </c>
      <c r="J3" s="92" t="s">
        <v>602</v>
      </c>
      <c r="K3" s="88" t="s">
        <v>28</v>
      </c>
      <c r="L3" s="88" t="s">
        <v>587</v>
      </c>
      <c r="M3" s="88" t="s">
        <v>29</v>
      </c>
      <c r="N3" s="88" t="s">
        <v>588</v>
      </c>
      <c r="O3" s="99" t="s">
        <v>589</v>
      </c>
      <c r="P3" s="92" t="s">
        <v>30</v>
      </c>
      <c r="Q3" s="88" t="s">
        <v>31</v>
      </c>
      <c r="R3" s="88" t="s">
        <v>32</v>
      </c>
      <c r="S3" s="110" t="s">
        <v>33</v>
      </c>
    </row>
    <row r="4" spans="1:19" ht="24" x14ac:dyDescent="0.25">
      <c r="A4" s="161" t="s">
        <v>12</v>
      </c>
      <c r="B4" s="161" t="str">
        <f>'1 Водоснабжение'!A3</f>
        <v>W_1a</v>
      </c>
      <c r="C4" s="161" t="str">
        <f>'1 Водоснабжение'!D3</f>
        <v xml:space="preserve">Имеется улучшенная система водоснабжения с подачей воды по трубам в помещение или на территорию учреждения </v>
      </c>
      <c r="D4" s="176" t="str">
        <f>IF(ISBLANK('1 Водоснабжение'!H3),"не оценивался",'1 Водоснабжение'!H3)</f>
        <v>не оценивался</v>
      </c>
      <c r="E4" s="124"/>
      <c r="F4" s="136"/>
      <c r="G4" s="142"/>
      <c r="H4" s="142"/>
      <c r="I4" s="180"/>
      <c r="J4" s="128"/>
      <c r="K4" s="89"/>
      <c r="L4" s="133"/>
      <c r="M4" s="133"/>
      <c r="N4" s="133"/>
      <c r="O4" s="100"/>
      <c r="P4" s="94"/>
      <c r="Q4" s="89"/>
      <c r="R4" s="108"/>
      <c r="S4" s="104"/>
    </row>
    <row r="5" spans="1:19" x14ac:dyDescent="0.25">
      <c r="A5" s="161" t="s">
        <v>12</v>
      </c>
      <c r="B5" s="161" t="str">
        <f>'1 Водоснабжение'!A3</f>
        <v>W_1a</v>
      </c>
      <c r="C5" s="161" t="str">
        <f>'1 Водоснабжение'!D4</f>
        <v>На территории учреждения имеется водопровод</v>
      </c>
      <c r="D5" s="176" t="str">
        <f>IF(ISBLANK('1 Водоснабжение'!H4),"не оценивался",'1 Водоснабжение'!H4)</f>
        <v>не оценивался</v>
      </c>
      <c r="E5" s="124"/>
      <c r="F5" s="93"/>
      <c r="G5" s="143"/>
      <c r="H5" s="143"/>
      <c r="I5" s="180"/>
      <c r="J5" s="128"/>
      <c r="K5" s="89"/>
      <c r="L5" s="133"/>
      <c r="M5" s="133"/>
      <c r="N5" s="133"/>
      <c r="O5" s="100"/>
      <c r="P5" s="94"/>
      <c r="Q5" s="89"/>
      <c r="R5" s="108"/>
      <c r="S5" s="104"/>
    </row>
    <row r="6" spans="1:19" ht="24" x14ac:dyDescent="0.25">
      <c r="A6" s="161" t="s">
        <v>12</v>
      </c>
      <c r="B6" s="161" t="str">
        <f>'1 Водоснабжение'!A5</f>
        <v>W_2</v>
      </c>
      <c r="C6" s="161" t="str">
        <f>'1 Водоснабжение'!D5</f>
        <v>Все краны подведены к имеющейся и действующей системе водоснабжения, протечки из труб отсутствуют</v>
      </c>
      <c r="D6" s="176" t="str">
        <f>IF(ISBLANK('1 Водоснабжение'!H5),"не оценивался",'1 Водоснабжение'!H5)</f>
        <v>не оценивался</v>
      </c>
      <c r="E6" s="124"/>
      <c r="F6" s="93"/>
      <c r="G6" s="143"/>
      <c r="H6" s="143"/>
      <c r="I6" s="180"/>
      <c r="J6" s="128"/>
      <c r="K6" s="89"/>
      <c r="L6" s="133"/>
      <c r="M6" s="133"/>
      <c r="N6" s="133"/>
      <c r="O6" s="100"/>
      <c r="P6" s="94"/>
      <c r="Q6" s="89"/>
      <c r="R6" s="108"/>
      <c r="S6" s="104"/>
    </row>
    <row r="7" spans="1:19" x14ac:dyDescent="0.25">
      <c r="A7" s="161" t="s">
        <v>12</v>
      </c>
      <c r="B7" s="161" t="str">
        <f>'1 Водоснабжение'!A6</f>
        <v>W_3a</v>
      </c>
      <c r="C7" s="161" t="str">
        <f>'1 Водоснабжение'!D6</f>
        <v xml:space="preserve">Вода подается в течение всего времени работы учреждения </v>
      </c>
      <c r="D7" s="176" t="str">
        <f>IF(ISBLANK('1 Водоснабжение'!H6),"не оценивался",'1 Водоснабжение'!H6)</f>
        <v>не оценивался</v>
      </c>
      <c r="E7" s="124"/>
      <c r="F7" s="93"/>
      <c r="G7" s="143"/>
      <c r="H7" s="143"/>
      <c r="I7" s="180"/>
      <c r="J7" s="128"/>
      <c r="K7" s="89"/>
      <c r="L7" s="133"/>
      <c r="M7" s="133"/>
      <c r="N7" s="133"/>
      <c r="O7" s="100"/>
      <c r="P7" s="94"/>
      <c r="Q7" s="89"/>
      <c r="R7" s="108"/>
      <c r="S7" s="104"/>
    </row>
    <row r="8" spans="1:19" ht="24" x14ac:dyDescent="0.25">
      <c r="A8" s="161" t="s">
        <v>12</v>
      </c>
      <c r="B8" s="161" t="str">
        <f>'1 Водоснабжение'!A7</f>
        <v>W_3b</v>
      </c>
      <c r="C8" s="161" t="str">
        <f>'1 Водоснабжение'!D7</f>
        <v xml:space="preserve">Вода подается в течение всего времени, пока проводится оценка WASH FIT </v>
      </c>
      <c r="D8" s="176" t="str">
        <f>IF(ISBLANK('1 Водоснабжение'!H7),"не оценивался",'1 Водоснабжение'!H7)</f>
        <v>не оценивался</v>
      </c>
      <c r="E8" s="124"/>
      <c r="F8" s="93"/>
      <c r="G8" s="143"/>
      <c r="H8" s="143"/>
      <c r="I8" s="180"/>
      <c r="J8" s="128"/>
      <c r="K8" s="89"/>
      <c r="L8" s="133"/>
      <c r="M8" s="133"/>
      <c r="N8" s="133"/>
      <c r="O8" s="100"/>
      <c r="P8" s="94"/>
      <c r="Q8" s="89"/>
      <c r="R8" s="108"/>
      <c r="S8" s="104"/>
    </row>
    <row r="9" spans="1:19" ht="36" x14ac:dyDescent="0.25">
      <c r="A9" s="161" t="s">
        <v>12</v>
      </c>
      <c r="B9" s="161" t="str">
        <f>'1 Водоснабжение'!A8</f>
        <v>W_4</v>
      </c>
      <c r="C9" s="161" t="str">
        <f>'1 Водоснабжение'!D8</f>
        <v>Вода подается круглый год (т.е. на услуги водоснабжения не влияют времена года, погодные явления / экстремальные события или иные ограничивающие факторы)</v>
      </c>
      <c r="D9" s="176" t="str">
        <f>IF(ISBLANK('1 Водоснабжение'!H8),"не оценивался",'1 Водоснабжение'!H8)</f>
        <v>не оценивался</v>
      </c>
      <c r="E9" s="124"/>
      <c r="F9" s="93"/>
      <c r="G9" s="143"/>
      <c r="H9" s="143"/>
      <c r="I9" s="180"/>
      <c r="J9" s="128"/>
      <c r="K9" s="89"/>
      <c r="L9" s="133"/>
      <c r="M9" s="133"/>
      <c r="N9" s="133"/>
      <c r="O9" s="100"/>
      <c r="P9" s="94"/>
      <c r="Q9" s="89"/>
      <c r="R9" s="108"/>
      <c r="S9" s="104"/>
    </row>
    <row r="10" spans="1:19" ht="24" x14ac:dyDescent="0.25">
      <c r="A10" s="161" t="s">
        <v>12</v>
      </c>
      <c r="B10" s="161" t="str">
        <f>'1 Водоснабжение'!A9</f>
        <v>W_5</v>
      </c>
      <c r="C10" s="161" t="str">
        <f>'1 Водоснабжение'!D9</f>
        <v>Основная система водоснабжения функционирует в течение 3 последних месяцев без каких-либо крупных поломок</v>
      </c>
      <c r="D10" s="176" t="str">
        <f>IF(ISBLANK('1 Водоснабжение'!H9),"не оценивался",'1 Водоснабжение'!H9)</f>
        <v>не оценивался</v>
      </c>
      <c r="E10" s="124"/>
      <c r="F10" s="93"/>
      <c r="G10" s="143"/>
      <c r="H10" s="143"/>
      <c r="I10" s="180"/>
      <c r="J10" s="128"/>
      <c r="K10" s="89"/>
      <c r="L10" s="133"/>
      <c r="M10" s="133"/>
      <c r="N10" s="133"/>
      <c r="O10" s="100"/>
      <c r="P10" s="94"/>
      <c r="Q10" s="89"/>
      <c r="R10" s="108"/>
      <c r="S10" s="104"/>
    </row>
    <row r="11" spans="1:19" ht="60" x14ac:dyDescent="0.25">
      <c r="A11" s="161" t="s">
        <v>12</v>
      </c>
      <c r="B11" s="161" t="str">
        <f>'1 Водоснабжение'!A10</f>
        <v>W_6</v>
      </c>
      <c r="C11" s="161" t="str">
        <f>'1 Водоснабжение'!D10</f>
        <v>Выявлены и имеются дополнительные источники водоснабжения улучшенного качества, к которым можно получить доступ (с обеспечением очистки воды при необходимости) в том случае, если основной источник водоснабжения выйдет из строя / станет недоступен</v>
      </c>
      <c r="D11" s="176" t="str">
        <f>IF(ISBLANK('1 Водоснабжение'!H10),"не оценивался",'1 Водоснабжение'!H10)</f>
        <v>не оценивался</v>
      </c>
      <c r="E11" s="124"/>
      <c r="F11" s="93"/>
      <c r="G11" s="143"/>
      <c r="H11" s="143"/>
      <c r="I11" s="180"/>
      <c r="J11" s="128"/>
      <c r="K11" s="89"/>
      <c r="L11" s="133"/>
      <c r="M11" s="133"/>
      <c r="N11" s="133"/>
      <c r="O11" s="100"/>
      <c r="P11" s="94"/>
      <c r="Q11" s="89"/>
      <c r="R11" s="108"/>
      <c r="S11" s="104"/>
    </row>
    <row r="12" spans="1:19" x14ac:dyDescent="0.25">
      <c r="A12" s="161" t="s">
        <v>12</v>
      </c>
      <c r="B12" s="161" t="str">
        <f>'1 Водоснабжение'!A11</f>
        <v>W_7</v>
      </c>
      <c r="C12" s="161" t="str">
        <f>'1 Водоснабжение'!D11</f>
        <v>Вода подается в достаточном количестве для всех целей</v>
      </c>
      <c r="D12" s="176" t="str">
        <f>IF(ISBLANK('1 Водоснабжение'!H11),"не оценивался",'1 Водоснабжение'!H11)</f>
        <v>не оценивался</v>
      </c>
      <c r="E12" s="124"/>
      <c r="F12" s="93"/>
      <c r="G12" s="143"/>
      <c r="H12" s="143"/>
      <c r="I12" s="180"/>
      <c r="J12" s="128"/>
      <c r="K12" s="89"/>
      <c r="L12" s="133"/>
      <c r="M12" s="133"/>
      <c r="N12" s="133"/>
      <c r="O12" s="100"/>
      <c r="P12" s="94"/>
      <c r="Q12" s="89"/>
      <c r="R12" s="108"/>
      <c r="S12" s="104"/>
    </row>
    <row r="13" spans="1:19" ht="84" x14ac:dyDescent="0.25">
      <c r="A13" s="161" t="s">
        <v>12</v>
      </c>
      <c r="B13" s="161" t="str">
        <f>'1 Водоснабжение'!A12</f>
        <v>W_8</v>
      </c>
      <c r="C13" s="161" t="str">
        <f>'1 Водоснабжение'!D12</f>
        <v>Учреждение имеет резервуары для хранения воды на случай отключения основного источника водоснабжения; резервуары для хранения воды защищены (в т.ч. от экстремальных погодных явлений, связанных с климатом) и правильно обслуживаются (т.е. регулярно осматриваются, очищаются / дезинфицируются); их объемы достаточны для удовлетворения потребностей учреждения в течение 2 дней</v>
      </c>
      <c r="D13" s="176" t="str">
        <f>IF(ISBLANK('1 Водоснабжение'!H12),"не оценивался",'1 Водоснабжение'!H12)</f>
        <v>не оценивался</v>
      </c>
      <c r="E13" s="124"/>
      <c r="F13" s="93"/>
      <c r="G13" s="143"/>
      <c r="H13" s="143"/>
      <c r="I13" s="180"/>
      <c r="J13" s="128"/>
      <c r="K13" s="89"/>
      <c r="L13" s="133"/>
      <c r="M13" s="133"/>
      <c r="N13" s="133"/>
      <c r="O13" s="100"/>
      <c r="P13" s="94"/>
      <c r="Q13" s="89"/>
      <c r="R13" s="108"/>
      <c r="S13" s="104"/>
    </row>
    <row r="14" spans="1:19" ht="36" x14ac:dyDescent="0.25">
      <c r="A14" s="161" t="s">
        <v>12</v>
      </c>
      <c r="B14" s="161" t="str">
        <f>'1 Водоснабжение'!A13</f>
        <v>W_9</v>
      </c>
      <c r="C14" s="161" t="str">
        <f>'1 Водоснабжение'!D13</f>
        <v>[Там, где осадки выпадают регулярно и в достаточном количестве] Система сбора дождевой воды (с безопасным ее хранением) исправна и обеспечивает безопасное ее хранение</v>
      </c>
      <c r="D14" s="176" t="str">
        <f>IF(ISBLANK('1 Водоснабжение'!H13),"не оценивался",'1 Водоснабжение'!H13)</f>
        <v>не оценивался</v>
      </c>
      <c r="E14" s="124"/>
      <c r="F14" s="93"/>
      <c r="G14" s="143"/>
      <c r="H14" s="143"/>
      <c r="I14" s="180"/>
      <c r="J14" s="128"/>
      <c r="K14" s="89"/>
      <c r="L14" s="133"/>
      <c r="M14" s="133"/>
      <c r="N14" s="133"/>
      <c r="O14" s="100"/>
      <c r="P14" s="94"/>
      <c r="Q14" s="89"/>
      <c r="R14" s="108"/>
      <c r="S14" s="104"/>
    </row>
    <row r="15" spans="1:19" ht="24" x14ac:dyDescent="0.25">
      <c r="A15" s="161" t="s">
        <v>12</v>
      </c>
      <c r="B15" s="161" t="str">
        <f>'1 Водоснабжение'!A14</f>
        <v>W_10</v>
      </c>
      <c r="C15" s="161" t="str">
        <f>'1 Водоснабжение'!D14</f>
        <v>Для сокращения нерационального использования воды применяются стратегии сокращения водопотребления</v>
      </c>
      <c r="D15" s="176" t="str">
        <f>IF(ISBLANK('1 Водоснабжение'!H14),"не оценивался",'1 Водоснабжение'!H14)</f>
        <v>не оценивался</v>
      </c>
      <c r="E15" s="124"/>
      <c r="F15" s="93"/>
      <c r="G15" s="143"/>
      <c r="H15" s="143"/>
      <c r="I15" s="180"/>
      <c r="J15" s="128"/>
      <c r="K15" s="89"/>
      <c r="L15" s="133"/>
      <c r="M15" s="133"/>
      <c r="N15" s="133"/>
      <c r="O15" s="100"/>
      <c r="P15" s="94"/>
      <c r="Q15" s="89"/>
      <c r="R15" s="108"/>
      <c r="S15" s="104"/>
    </row>
    <row r="16" spans="1:19" ht="48" x14ac:dyDescent="0.25">
      <c r="A16" s="161" t="s">
        <v>12</v>
      </c>
      <c r="B16" s="161" t="str">
        <f>'1 Водоснабжение'!A15</f>
        <v>W_11</v>
      </c>
      <c r="C16" s="161" t="str">
        <f>'1 Водоснабжение'!D15</f>
        <v xml:space="preserve">[Там, где применяется хлорирование]
В питьевой воде содержится надлежащее количество остаточного свободного хлора (≥ 0,2 мг/л или ≥ 0,5 мг/л в чрезвычайных ситуациях) </v>
      </c>
      <c r="D16" s="176" t="str">
        <f>IF(ISBLANK('1 Водоснабжение'!H15),"не оценивался",'1 Водоснабжение'!H15)</f>
        <v>не оценивался</v>
      </c>
      <c r="E16" s="124"/>
      <c r="F16" s="93"/>
      <c r="G16" s="143"/>
      <c r="H16" s="143"/>
      <c r="I16" s="180"/>
      <c r="J16" s="128"/>
      <c r="K16" s="89"/>
      <c r="L16" s="133"/>
      <c r="M16" s="133"/>
      <c r="N16" s="133"/>
      <c r="O16" s="100"/>
      <c r="P16" s="94"/>
      <c r="Q16" s="89"/>
      <c r="R16" s="108"/>
      <c r="S16" s="104"/>
    </row>
    <row r="17" spans="1:19" ht="60" x14ac:dyDescent="0.25">
      <c r="A17" s="161" t="s">
        <v>12</v>
      </c>
      <c r="B17" s="161" t="str">
        <f>'1 Водоснабжение'!A16</f>
        <v>W_12</v>
      </c>
      <c r="C17" s="161" t="str">
        <f>'1 Водоснабжение'!D16</f>
        <v>Риск для здоровья, создаваемый системой водоснабжения, низкий или отсутствует (что подтверждается измерением содержания кишечной палочки в 100 мл воды и/или определением балльной оценки риска во время санитарной проверки)</v>
      </c>
      <c r="D17" s="176" t="str">
        <f>IF(ISBLANK('1 Водоснабжение'!H16),"не оценивался",'1 Водоснабжение'!H16)</f>
        <v>не оценивался</v>
      </c>
      <c r="E17" s="124"/>
      <c r="F17" s="93"/>
      <c r="G17" s="143"/>
      <c r="H17" s="143"/>
      <c r="I17" s="180"/>
      <c r="J17" s="128"/>
      <c r="K17" s="89"/>
      <c r="L17" s="133"/>
      <c r="M17" s="133"/>
      <c r="N17" s="133"/>
      <c r="O17" s="100"/>
      <c r="P17" s="94"/>
      <c r="Q17" s="89"/>
      <c r="R17" s="108"/>
      <c r="S17" s="104"/>
    </row>
    <row r="18" spans="1:19" ht="60" x14ac:dyDescent="0.25">
      <c r="A18" s="161" t="s">
        <v>12</v>
      </c>
      <c r="B18" s="161" t="str">
        <f>'1 Водоснабжение'!A17</f>
        <v>W_13</v>
      </c>
      <c r="C18" s="161" t="str">
        <f>'1 Водоснабжение'!D17</f>
        <v xml:space="preserve">Водопроводная вода очищается и регулируется муниципальными властями при помощи средств безопасного водопользования, либо вода регулярно очищается на месте
</v>
      </c>
      <c r="D18" s="176" t="str">
        <f>IF(ISBLANK('1 Водоснабжение'!H17),"не оценивался",'1 Водоснабжение'!H17)</f>
        <v>не оценивался</v>
      </c>
      <c r="E18" s="124"/>
      <c r="F18" s="93"/>
      <c r="G18" s="143"/>
      <c r="H18" s="143"/>
      <c r="I18" s="180"/>
      <c r="J18" s="128"/>
      <c r="K18" s="89"/>
      <c r="L18" s="133"/>
      <c r="M18" s="133"/>
      <c r="N18" s="133"/>
      <c r="O18" s="100"/>
      <c r="P18" s="94"/>
      <c r="Q18" s="89"/>
      <c r="R18" s="108"/>
      <c r="S18" s="104"/>
    </row>
    <row r="19" spans="1:19" ht="60" x14ac:dyDescent="0.25">
      <c r="A19" s="161" t="s">
        <v>12</v>
      </c>
      <c r="B19" s="161" t="str">
        <f>'1 Водоснабжение'!A18</f>
        <v>W_14</v>
      </c>
      <c r="C19" s="161" t="str">
        <f>'1 Водоснабжение'!D18</f>
        <v>Качество воды из всех источников водоснабжения (основного, резервного и дополнительных) регулярно проверяется сотрудником учреждения и/или независимым органом (например, санитарным надзором) в соответствии с национальными стандартами</v>
      </c>
      <c r="D19" s="176" t="str">
        <f>IF(ISBLANK('1 Водоснабжение'!H18),"не оценивался",'1 Водоснабжение'!H18)</f>
        <v>не оценивался</v>
      </c>
      <c r="E19" s="124"/>
      <c r="F19" s="93"/>
      <c r="G19" s="143"/>
      <c r="H19" s="143"/>
      <c r="I19" s="180"/>
      <c r="J19" s="128"/>
      <c r="K19" s="89"/>
      <c r="L19" s="133"/>
      <c r="M19" s="133"/>
      <c r="N19" s="133"/>
      <c r="O19" s="100"/>
      <c r="P19" s="94"/>
      <c r="Q19" s="89"/>
      <c r="R19" s="108"/>
      <c r="S19" s="104"/>
    </row>
    <row r="20" spans="1:19" ht="60" x14ac:dyDescent="0.25">
      <c r="A20" s="161" t="s">
        <v>12</v>
      </c>
      <c r="B20" s="161" t="str">
        <f>'1 Водоснабжение'!A19</f>
        <v>W_15</v>
      </c>
      <c r="C20" s="161" t="str">
        <f>'1 Водоснабжение'!D19</f>
        <v>В основных зонах ожидания и/или на входе в каждое отделение, а также во всех помещениях, где пациенты ночуют или где им оказывается помощь, имеется точка питьевой воды с безопасной питьевой водой, функционирующая постоянно</v>
      </c>
      <c r="D20" s="176" t="str">
        <f>IF(ISBLANK('1 Водоснабжение'!H19),"не оценивался",'1 Водоснабжение'!H19)</f>
        <v>не оценивался</v>
      </c>
      <c r="E20" s="124"/>
      <c r="F20" s="93"/>
      <c r="G20" s="143"/>
      <c r="H20" s="143"/>
      <c r="I20" s="180"/>
      <c r="J20" s="128"/>
      <c r="K20" s="89"/>
      <c r="L20" s="133"/>
      <c r="M20" s="133"/>
      <c r="N20" s="133"/>
      <c r="O20" s="100"/>
      <c r="P20" s="94"/>
      <c r="Q20" s="89"/>
      <c r="R20" s="108"/>
      <c r="S20" s="104"/>
    </row>
    <row r="21" spans="1:19" ht="72" x14ac:dyDescent="0.25">
      <c r="A21" s="161" t="s">
        <v>12</v>
      </c>
      <c r="B21" s="161" t="str">
        <f>'1 Водоснабжение'!A20</f>
        <v>W_16</v>
      </c>
      <c r="C21" s="161" t="str">
        <f>'1 Водоснабжение'!D20</f>
        <v>[Учреждения, оказывающие стационарную медико-санитарную помощь]
В стационарных учреждениях имеется как минимум одна функционирующая и доступная душевая или ванная комната на 40 пациентов или на отделение (в зависимости от того, что меньше)</v>
      </c>
      <c r="D21" s="176" t="str">
        <f>IF(ISBLANK('1 Водоснабжение'!H20),"не оценивался",'1 Водоснабжение'!H20)</f>
        <v>не оценивался</v>
      </c>
      <c r="E21" s="124"/>
      <c r="F21" s="93"/>
      <c r="G21" s="143"/>
      <c r="H21" s="143"/>
      <c r="I21" s="180"/>
      <c r="J21" s="128"/>
      <c r="K21" s="89"/>
      <c r="L21" s="133"/>
      <c r="M21" s="133"/>
      <c r="N21" s="133"/>
      <c r="O21" s="100"/>
      <c r="P21" s="94"/>
      <c r="Q21" s="89"/>
      <c r="R21" s="108"/>
      <c r="S21" s="104"/>
    </row>
    <row r="22" spans="1:19" ht="24" x14ac:dyDescent="0.25">
      <c r="A22" s="161" t="s">
        <v>12</v>
      </c>
      <c r="B22" s="161" t="str">
        <f>'1 Водоснабжение'!A21</f>
        <v>W_17</v>
      </c>
      <c r="C22" s="161" t="str">
        <f>'1 Водоснабжение'!D21</f>
        <v>В предродовом и родовом отделениях имеется приватный запирающийся исправный душ или женская комната</v>
      </c>
      <c r="D22" s="176" t="str">
        <f>IF(ISBLANK('1 Водоснабжение'!H21),"не оценивался",'1 Водоснабжение'!H21)</f>
        <v>не оценивался</v>
      </c>
      <c r="E22" s="124"/>
      <c r="F22" s="93"/>
      <c r="G22" s="143"/>
      <c r="H22" s="143"/>
      <c r="I22" s="180"/>
      <c r="J22" s="128"/>
      <c r="K22" s="89"/>
      <c r="L22" s="133"/>
      <c r="M22" s="133"/>
      <c r="N22" s="133"/>
      <c r="O22" s="100"/>
      <c r="P22" s="94"/>
      <c r="Q22" s="89"/>
      <c r="R22" s="108"/>
      <c r="S22" s="104"/>
    </row>
    <row r="23" spans="1:19" ht="24" x14ac:dyDescent="0.25">
      <c r="A23" s="162" t="s">
        <v>13</v>
      </c>
      <c r="B23" s="162" t="str">
        <f>'2 Санитария'!A3</f>
        <v>S_1</v>
      </c>
      <c r="C23" s="162" t="str">
        <f>'2 Санитария'!D3</f>
        <v xml:space="preserve">В учреждении имеется достаточное число улучшенных туалетов для пациентов </v>
      </c>
      <c r="D23" s="176" t="str">
        <f>IF(ISBLANK('2 Санитария'!H3),"не оценивался",'2 Санитария'!H3)</f>
        <v>не оценивался</v>
      </c>
      <c r="E23" s="124"/>
      <c r="F23" s="93"/>
      <c r="G23" s="143"/>
      <c r="H23" s="143"/>
      <c r="I23" s="180"/>
      <c r="J23" s="128"/>
      <c r="K23" s="89"/>
      <c r="L23" s="133"/>
      <c r="M23" s="133"/>
      <c r="N23" s="133"/>
      <c r="O23" s="100"/>
      <c r="P23" s="94"/>
      <c r="Q23" s="89"/>
      <c r="R23" s="108"/>
      <c r="S23" s="104"/>
    </row>
    <row r="24" spans="1:19" ht="24" x14ac:dyDescent="0.25">
      <c r="A24" s="162" t="s">
        <v>13</v>
      </c>
      <c r="B24" s="162" t="str">
        <f>'2 Санитария'!A4</f>
        <v>S_2</v>
      </c>
      <c r="C24" s="162" t="str">
        <f>'2 Санитария'!D4</f>
        <v xml:space="preserve">Все туалеты для пациентов открыты и пригодны для использования 
</v>
      </c>
      <c r="D24" s="176" t="str">
        <f>IF(ISBLANK('2 Санитария'!H4),"не оценивался",'2 Санитария'!H4)</f>
        <v>не оценивался</v>
      </c>
      <c r="E24" s="124"/>
      <c r="F24" s="128"/>
      <c r="G24" s="144"/>
      <c r="H24" s="144"/>
      <c r="I24" s="180"/>
      <c r="J24" s="128"/>
      <c r="K24" s="89"/>
      <c r="L24" s="133"/>
      <c r="M24" s="133"/>
      <c r="N24" s="133"/>
      <c r="O24" s="100"/>
      <c r="P24" s="94"/>
      <c r="Q24" s="89"/>
      <c r="R24" s="108"/>
      <c r="S24" s="104"/>
    </row>
    <row r="25" spans="1:19" ht="24" x14ac:dyDescent="0.25">
      <c r="A25" s="162" t="s">
        <v>13</v>
      </c>
      <c r="B25" s="162" t="str">
        <f>'2 Санитария'!A5</f>
        <v>S_3</v>
      </c>
      <c r="C25" s="162" t="str">
        <f>'2 Санитария'!D5</f>
        <v xml:space="preserve">Не более чем в 5 метрах от каждого туалета имеется функционирующая точка для мытья рук </v>
      </c>
      <c r="D25" s="176" t="str">
        <f>IF(ISBLANK('2 Санитария'!H5),"не оценивался",'2 Санитария'!H5)</f>
        <v>не оценивался</v>
      </c>
      <c r="E25" s="124"/>
      <c r="F25" s="128"/>
      <c r="G25" s="144"/>
      <c r="H25" s="144"/>
      <c r="I25" s="180"/>
      <c r="J25" s="128"/>
      <c r="K25" s="89"/>
      <c r="L25" s="133"/>
      <c r="M25" s="133"/>
      <c r="N25" s="133"/>
      <c r="O25" s="100"/>
      <c r="P25" s="94"/>
      <c r="Q25" s="89"/>
      <c r="R25" s="108"/>
      <c r="S25" s="104"/>
    </row>
    <row r="26" spans="1:19" ht="36" x14ac:dyDescent="0.25">
      <c r="A26" s="162" t="s">
        <v>13</v>
      </c>
      <c r="B26" s="162" t="str">
        <f>'2 Санитария'!A6</f>
        <v>S_4</v>
      </c>
      <c r="C26" s="162" t="str">
        <f>'2 Санитария'!D6</f>
        <v xml:space="preserve">Минимум один улучшенный туалет зарезервирован для персонала; этот туалет строго отделен от остальных или обозначен как таковой </v>
      </c>
      <c r="D26" s="176" t="str">
        <f>IF(ISBLANK('2 Санитария'!H6),"не оценивался",'2 Санитария'!H6)</f>
        <v>не оценивался</v>
      </c>
      <c r="E26" s="124"/>
      <c r="F26" s="128"/>
      <c r="G26" s="144"/>
      <c r="H26" s="144"/>
      <c r="I26" s="180"/>
      <c r="J26" s="128"/>
      <c r="K26" s="89"/>
      <c r="L26" s="133"/>
      <c r="M26" s="133"/>
      <c r="N26" s="133"/>
      <c r="O26" s="100"/>
      <c r="P26" s="94"/>
      <c r="Q26" s="89"/>
      <c r="R26" s="108"/>
      <c r="S26" s="104"/>
    </row>
    <row r="27" spans="1:19" ht="48" x14ac:dyDescent="0.25">
      <c r="A27" s="162" t="s">
        <v>13</v>
      </c>
      <c r="B27" s="162" t="str">
        <f>'2 Санитария'!A7</f>
        <v>S_5</v>
      </c>
      <c r="C27" s="162" t="str">
        <f>'2 Санитария'!D7</f>
        <v>Имеются расположенные отдельно / обозначенные туалеты для мужчин, женщин либо гендерно-нейтральные туалеты, обеспечивающие приватность (т.е. в виде отдельной кабинки / комнаты)</v>
      </c>
      <c r="D27" s="176" t="str">
        <f>IF(ISBLANK('2 Санитария'!H7),"не оценивался",'2 Санитария'!H7)</f>
        <v>не оценивался</v>
      </c>
      <c r="E27" s="124"/>
      <c r="F27" s="128"/>
      <c r="G27" s="144"/>
      <c r="H27" s="144"/>
      <c r="I27" s="180"/>
      <c r="J27" s="128"/>
      <c r="K27" s="89"/>
      <c r="L27" s="133"/>
      <c r="M27" s="133"/>
      <c r="N27" s="133"/>
      <c r="O27" s="100"/>
      <c r="P27" s="94"/>
      <c r="Q27" s="89"/>
      <c r="R27" s="108"/>
      <c r="S27" s="104"/>
    </row>
    <row r="28" spans="1:19" ht="36" x14ac:dyDescent="0.25">
      <c r="A28" s="162" t="s">
        <v>13</v>
      </c>
      <c r="B28" s="162" t="str">
        <f>'2 Санитария'!A8</f>
        <v>S_6</v>
      </c>
      <c r="C28" s="162" t="str">
        <f>'2 Санитария'!D8</f>
        <v xml:space="preserve">Как минимум в одном пригодном для использования улучшенном туалете есть условия для соблюдения требований гигиены во время менструации </v>
      </c>
      <c r="D28" s="176" t="str">
        <f>IF(ISBLANK('2 Санитария'!H8),"не оценивался",'2 Санитария'!H8)</f>
        <v>не оценивался</v>
      </c>
      <c r="E28" s="124"/>
      <c r="F28" s="128"/>
      <c r="G28" s="144"/>
      <c r="H28" s="144"/>
      <c r="I28" s="180"/>
      <c r="J28" s="128"/>
      <c r="K28" s="89"/>
      <c r="L28" s="133"/>
      <c r="M28" s="133"/>
      <c r="N28" s="133"/>
      <c r="O28" s="100"/>
      <c r="P28" s="94"/>
      <c r="Q28" s="89"/>
      <c r="R28" s="108"/>
      <c r="S28" s="104"/>
    </row>
    <row r="29" spans="1:19" ht="36" x14ac:dyDescent="0.25">
      <c r="A29" s="162" t="s">
        <v>13</v>
      </c>
      <c r="B29" s="162" t="str">
        <f>'2 Санитария'!A9</f>
        <v>S_7</v>
      </c>
      <c r="C29" s="162" t="str">
        <f>'2 Санитария'!D9</f>
        <v>Как минимум один исправный улучшенный туалет удовлетворяет потребностям людей с ограниченной подвижностью</v>
      </c>
      <c r="D29" s="176" t="str">
        <f>IF(ISBLANK('2 Санитария'!H9),"не оценивался",'2 Санитария'!H9)</f>
        <v>не оценивался</v>
      </c>
      <c r="E29" s="124"/>
      <c r="F29" s="128"/>
      <c r="G29" s="144"/>
      <c r="H29" s="144"/>
      <c r="I29" s="180"/>
      <c r="J29" s="128"/>
      <c r="K29" s="89"/>
      <c r="L29" s="133"/>
      <c r="M29" s="133"/>
      <c r="N29" s="133"/>
      <c r="O29" s="100"/>
      <c r="P29" s="94"/>
      <c r="Q29" s="89"/>
      <c r="R29" s="108"/>
      <c r="S29" s="104"/>
    </row>
    <row r="30" spans="1:19" ht="108" x14ac:dyDescent="0.25">
      <c r="A30" s="162" t="s">
        <v>13</v>
      </c>
      <c r="B30" s="162" t="str">
        <f>'2 Санитария'!A10</f>
        <v>S_8</v>
      </c>
      <c r="C30" s="162" t="str">
        <f>'2 Санитария'!D11</f>
        <v xml:space="preserve">Фекальный шлам собирается в изолированный опорожняемый контейнер и затем вывозится за пределы площадки для переработки либо собирается в изолированный контейнер и перерабатывается на месте 
Жидкие стоки либо полностью накапливаются на месте, либо сливаются в землю через дно контейнера, на площадку выщелачивания, в канализационный колодец или закрытый дренаж, либо безопасно накапливаются </v>
      </c>
      <c r="D30" s="176" t="str">
        <f>IF(ISBLANK('2 Санитария'!H11),"не оценивался",'2 Санитария'!H11)</f>
        <v>не оценивался</v>
      </c>
      <c r="E30" s="124"/>
      <c r="F30" s="128"/>
      <c r="G30" s="144"/>
      <c r="H30" s="144"/>
      <c r="I30" s="180"/>
      <c r="J30" s="128"/>
      <c r="K30" s="89"/>
      <c r="L30" s="133"/>
      <c r="M30" s="133"/>
      <c r="N30" s="133"/>
      <c r="O30" s="100"/>
      <c r="P30" s="94"/>
      <c r="Q30" s="89"/>
      <c r="R30" s="108"/>
      <c r="S30" s="104"/>
    </row>
    <row r="31" spans="1:19" ht="48" x14ac:dyDescent="0.25">
      <c r="A31" s="162" t="s">
        <v>13</v>
      </c>
      <c r="B31" s="162" t="str">
        <f>'2 Санитария'!A12</f>
        <v>S_9a</v>
      </c>
      <c r="C31" s="162" t="str">
        <f>'2 Санитария'!D12</f>
        <v>Туалеты соединены с канализационной системой, утечки отсутствуют. Канализация уносит экскременты и сточные воды на очистку, утечки и затопления отсутствуют
[Канализационные системы]</v>
      </c>
      <c r="D31" s="176" t="str">
        <f>IF(ISBLANK('2 Санитария'!H12),"не оценивался",'2 Санитария'!H12)</f>
        <v>не оценивался</v>
      </c>
      <c r="E31" s="124"/>
      <c r="F31" s="128"/>
      <c r="G31" s="144"/>
      <c r="H31" s="144"/>
      <c r="I31" s="180"/>
      <c r="J31" s="128"/>
      <c r="K31" s="89"/>
      <c r="L31" s="133"/>
      <c r="M31" s="133"/>
      <c r="N31" s="133"/>
      <c r="O31" s="100"/>
      <c r="P31" s="94"/>
      <c r="Q31" s="89"/>
      <c r="R31" s="108"/>
      <c r="S31" s="104"/>
    </row>
    <row r="32" spans="1:19" ht="104.25" customHeight="1" x14ac:dyDescent="0.25">
      <c r="A32" s="162" t="s">
        <v>13</v>
      </c>
      <c r="B32" s="162" t="str">
        <f>'2 Санитария'!A13</f>
        <v>S_9b</v>
      </c>
      <c r="C32" s="162" t="str">
        <f>'2 Санитария'!D13</f>
        <v>Подготовленный персонал, имеющий необходимое защитное оборудование, периодически опорожняет контейнеры с фекальным шламом, не допуская при этом проливов, после чего шлам либо а) увозится с территории для очистки, либо b) безопасно закапывается на территории
[не относится к выгребным ямам, которые после заполнения покрываются сверху и закрываются. Перейти к S_10a]</v>
      </c>
      <c r="D32" s="176" t="str">
        <f>IF(ISBLANK('2 Санитария'!H13),"не оценивался",'2 Санитария'!H13)</f>
        <v>не оценивался</v>
      </c>
      <c r="E32" s="124"/>
      <c r="F32" s="128"/>
      <c r="G32" s="144"/>
      <c r="H32" s="144"/>
      <c r="I32" s="180"/>
      <c r="J32" s="128"/>
      <c r="K32" s="89"/>
      <c r="L32" s="133"/>
      <c r="M32" s="133"/>
      <c r="N32" s="133"/>
      <c r="O32" s="100"/>
      <c r="P32" s="94"/>
      <c r="Q32" s="89"/>
      <c r="R32" s="108"/>
      <c r="S32" s="104"/>
    </row>
    <row r="33" spans="1:19" ht="60" x14ac:dyDescent="0.25">
      <c r="A33" s="162" t="s">
        <v>13</v>
      </c>
      <c r="B33" s="162" t="str">
        <f>'2 Санитария'!A14</f>
        <v>S_10a</v>
      </c>
      <c r="C33" s="162" t="str">
        <f>'2 Санитария'!D14</f>
        <v>Правильно спроектированная и правильно эксплуатируемая установка очистки сточных вод, имеющая общедоступный журнал учета эксплуатации, соответствующая эксплуатационным стандартам, обеспечивает как минимум вторичную очистку сточных вод</v>
      </c>
      <c r="D33" s="176" t="str">
        <f>IF(ISBLANK('2 Санитария'!H14),"не оценивался",'2 Санитария'!H14)</f>
        <v>не оценивался</v>
      </c>
      <c r="E33" s="124"/>
      <c r="F33" s="128"/>
      <c r="G33" s="144"/>
      <c r="H33" s="144"/>
      <c r="I33" s="180"/>
      <c r="J33" s="128"/>
      <c r="K33" s="89"/>
      <c r="L33" s="133"/>
      <c r="M33" s="133"/>
      <c r="N33" s="133"/>
      <c r="O33" s="100"/>
      <c r="P33" s="94"/>
      <c r="Q33" s="89"/>
      <c r="R33" s="108"/>
      <c r="S33" s="104"/>
    </row>
    <row r="34" spans="1:19" ht="60" x14ac:dyDescent="0.25">
      <c r="A34" s="162" t="s">
        <v>13</v>
      </c>
      <c r="B34" s="162" t="str">
        <f>'2 Санитария'!A15</f>
        <v>S_10b</v>
      </c>
      <c r="C34" s="162" t="str">
        <f>'2 Санитария'!D15</f>
        <v xml:space="preserve">Используются правильно спроектированные и правильно эксплуатируемые установки очистки фекального шлама, соответствующие эксплуатационным стандартам, эксплуатационные данные по ним имеются в публичном доступе </v>
      </c>
      <c r="D34" s="176" t="str">
        <f>IF(ISBLANK('2 Санитария'!H15),"не оценивался",'2 Санитария'!H15)</f>
        <v>не оценивался</v>
      </c>
      <c r="E34" s="124"/>
      <c r="F34" s="128"/>
      <c r="G34" s="144"/>
      <c r="H34" s="144"/>
      <c r="I34" s="180"/>
      <c r="J34" s="128"/>
      <c r="K34" s="89"/>
      <c r="L34" s="133"/>
      <c r="M34" s="133"/>
      <c r="N34" s="133"/>
      <c r="O34" s="100"/>
      <c r="P34" s="94"/>
      <c r="Q34" s="89"/>
      <c r="R34" s="108"/>
      <c r="S34" s="104"/>
    </row>
    <row r="35" spans="1:19" ht="36" x14ac:dyDescent="0.25">
      <c r="A35" s="162" t="s">
        <v>13</v>
      </c>
      <c r="B35" s="162" t="str">
        <f>'2 Санитария'!A16</f>
        <v>S_11</v>
      </c>
      <c r="C35" s="162" t="str">
        <f>'2 Санитария'!D16</f>
        <v>Имеется система отведения ливневых (дождевых) и бытовых сточных вод, отводящая воды от учреждения в безопасную дренажную систему или на площадку для выщелачивания</v>
      </c>
      <c r="D35" s="176" t="str">
        <f>IF(ISBLANK('2 Санитария'!H16),"не оценивался",'2 Санитария'!H16)</f>
        <v>не оценивался</v>
      </c>
      <c r="E35" s="124"/>
      <c r="F35" s="128"/>
      <c r="G35" s="144"/>
      <c r="H35" s="144"/>
      <c r="I35" s="180"/>
      <c r="J35" s="128"/>
      <c r="K35" s="89"/>
      <c r="L35" s="133"/>
      <c r="M35" s="133"/>
      <c r="N35" s="133"/>
      <c r="O35" s="100"/>
      <c r="P35" s="94"/>
      <c r="Q35" s="89"/>
      <c r="R35" s="108"/>
      <c r="S35" s="104"/>
    </row>
    <row r="36" spans="1:19" ht="72" x14ac:dyDescent="0.25">
      <c r="A36" s="162" t="s">
        <v>13</v>
      </c>
      <c r="B36" s="162" t="str">
        <f>'2 Санитария'!A18</f>
        <v>S_13</v>
      </c>
      <c r="C36" s="162" t="str">
        <f>'2 Санитария'!D18</f>
        <v>[Только при наличии системы отведения бытовых сточных вод] 
Бытовые сточные воды из раковин и прачечных безопасно собираются и отводятся в канализацию, на поле для выщелачивания, в сливной колодец или закрытый дренаж; перекрестные соединения с трубопроводами подачи питьевой воды отсутствуют</v>
      </c>
      <c r="D36" s="176" t="str">
        <f>IF(ISBLANK('2 Санитария'!H18),"не оценивался",'2 Санитария'!H18)</f>
        <v>не оценивался</v>
      </c>
      <c r="E36" s="124"/>
      <c r="F36" s="128"/>
      <c r="G36" s="144"/>
      <c r="H36" s="144"/>
      <c r="I36" s="180"/>
      <c r="J36" s="128"/>
      <c r="K36" s="89"/>
      <c r="L36" s="133"/>
      <c r="M36" s="133"/>
      <c r="N36" s="133"/>
      <c r="O36" s="100"/>
      <c r="P36" s="94"/>
      <c r="Q36" s="89"/>
      <c r="R36" s="108"/>
      <c r="S36" s="104"/>
    </row>
    <row r="37" spans="1:19" ht="48" x14ac:dyDescent="0.25">
      <c r="A37" s="163" t="s">
        <v>14</v>
      </c>
      <c r="B37" s="163" t="str">
        <f>'3 Медицинские отходы'!A4</f>
        <v>HCWM_1</v>
      </c>
      <c r="C37" s="163" t="str">
        <f>'3 Медицинские отходы'!D4</f>
        <v xml:space="preserve">Вблизи всех точек образования отходов имеются функциональные контейнеры для сбора неинфекционных отходов (общего типа), инфекционных и острых колющих и режущих отходов 
</v>
      </c>
      <c r="D37" s="176" t="str">
        <f>IF(ISBLANK('3 Медицинские отходы'!H4),"не оценивался",'3 Медицинские отходы'!H4)</f>
        <v>не оценивался</v>
      </c>
      <c r="E37" s="124"/>
      <c r="F37" s="128"/>
      <c r="G37" s="144"/>
      <c r="H37" s="144"/>
      <c r="I37" s="180"/>
      <c r="J37" s="128"/>
      <c r="K37" s="89"/>
      <c r="L37" s="133"/>
      <c r="M37" s="133"/>
      <c r="N37" s="133"/>
      <c r="O37" s="100"/>
      <c r="P37" s="94"/>
      <c r="Q37" s="89"/>
      <c r="R37" s="108"/>
      <c r="S37" s="104"/>
    </row>
    <row r="38" spans="1:19" ht="24" x14ac:dyDescent="0.25">
      <c r="A38" s="163" t="s">
        <v>14</v>
      </c>
      <c r="B38" s="163" t="str">
        <f>'3 Медицинские отходы'!A5</f>
        <v>HCWM_2</v>
      </c>
      <c r="C38" s="163" t="str">
        <f>'3 Медицинские отходы'!D5</f>
        <v>Отходы правильно разделяются во всех точках производства отходов</v>
      </c>
      <c r="D38" s="176" t="str">
        <f>IF(ISBLANK('3 Медицинские отходы'!H5),"не оценивался",'3 Медицинские отходы'!H5)</f>
        <v>не оценивался</v>
      </c>
      <c r="E38" s="124"/>
      <c r="F38" s="128"/>
      <c r="G38" s="144"/>
      <c r="H38" s="144"/>
      <c r="I38" s="180"/>
      <c r="J38" s="128"/>
      <c r="K38" s="89"/>
      <c r="L38" s="133"/>
      <c r="M38" s="133"/>
      <c r="N38" s="133"/>
      <c r="O38" s="100"/>
      <c r="P38" s="94"/>
      <c r="Q38" s="89"/>
      <c r="R38" s="108"/>
      <c r="S38" s="104"/>
    </row>
    <row r="39" spans="1:19" ht="36" x14ac:dyDescent="0.25">
      <c r="A39" s="163" t="s">
        <v>14</v>
      </c>
      <c r="B39" s="163" t="str">
        <f>'3 Медицинские отходы'!A6</f>
        <v>HCWM_3</v>
      </c>
      <c r="C39" s="163" t="str">
        <f>'3 Медицинские отходы'!D6</f>
        <v xml:space="preserve">Во всех точках производства отходов имеются хорошо видимые напоминания о необходимости правильного разделения отходов </v>
      </c>
      <c r="D39" s="176" t="str">
        <f>IF(ISBLANK('3 Медицинские отходы'!H6),"не оценивался",'3 Медицинские отходы'!H6)</f>
        <v>не оценивался</v>
      </c>
      <c r="E39" s="124"/>
      <c r="F39" s="128"/>
      <c r="G39" s="144"/>
      <c r="H39" s="144"/>
      <c r="I39" s="180"/>
      <c r="J39" s="128"/>
      <c r="K39" s="89"/>
      <c r="L39" s="133"/>
      <c r="M39" s="133"/>
      <c r="N39" s="133"/>
      <c r="O39" s="100"/>
      <c r="P39" s="94"/>
      <c r="Q39" s="89"/>
      <c r="R39" s="108"/>
      <c r="S39" s="104"/>
    </row>
    <row r="40" spans="1:19" ht="48" x14ac:dyDescent="0.25">
      <c r="A40" s="163" t="s">
        <v>14</v>
      </c>
      <c r="B40" s="163" t="str">
        <f>'3 Медицинские отходы'!A7</f>
        <v>HCWM_4</v>
      </c>
      <c r="C40" s="163" t="str">
        <f>'3 Медицинские отходы'!D7</f>
        <v xml:space="preserve">В распоряжении всего персонала, отвечающего за удаление, очистку и утилизацию отходов, имеются соответствующие средства индивидуальной защиты и ресурсы для гигиенической обработки рук </v>
      </c>
      <c r="D40" s="176" t="str">
        <f>IF(ISBLANK('3 Медицинские отходы'!H7),"не оценивался",'3 Медицинские отходы'!H7)</f>
        <v>не оценивался</v>
      </c>
      <c r="E40" s="124"/>
      <c r="F40" s="128"/>
      <c r="G40" s="144"/>
      <c r="H40" s="144"/>
      <c r="I40" s="180"/>
      <c r="J40" s="128"/>
      <c r="K40" s="89"/>
      <c r="L40" s="133"/>
      <c r="M40" s="133"/>
      <c r="N40" s="133"/>
      <c r="O40" s="100"/>
      <c r="P40" s="94"/>
      <c r="Q40" s="89"/>
      <c r="R40" s="108"/>
      <c r="S40" s="104"/>
    </row>
    <row r="41" spans="1:19" ht="60" x14ac:dyDescent="0.25">
      <c r="A41" s="163" t="s">
        <v>14</v>
      </c>
      <c r="B41" s="163" t="str">
        <f>'3 Медицинские отходы'!A8</f>
        <v>HCWM_5</v>
      </c>
      <c r="C41" s="163" t="str">
        <f>'3 Медицинские отходы'!D8</f>
        <v>Для обеспечения и контроля рационального использования средств индивидуальной защиты (СИЗ) (например, использования перчаток только в случае необходимости) развешаны соответствующие напоминания и проводится необходимый инструктаж</v>
      </c>
      <c r="D41" s="176" t="str">
        <f>IF(ISBLANK('3 Медицинские отходы'!H8),"не оценивался",'3 Медицинские отходы'!H8)</f>
        <v>не оценивался</v>
      </c>
      <c r="E41" s="124"/>
      <c r="F41" s="128"/>
      <c r="G41" s="144"/>
      <c r="H41" s="144"/>
      <c r="I41" s="180"/>
      <c r="J41" s="128"/>
      <c r="K41" s="89"/>
      <c r="L41" s="133"/>
      <c r="M41" s="133"/>
      <c r="N41" s="133"/>
      <c r="O41" s="100"/>
      <c r="P41" s="94"/>
      <c r="Q41" s="89"/>
      <c r="R41" s="108"/>
      <c r="S41" s="104"/>
    </row>
    <row r="42" spans="1:19" ht="60" x14ac:dyDescent="0.25">
      <c r="A42" s="163" t="s">
        <v>14</v>
      </c>
      <c r="B42" s="163" t="str">
        <f>'3 Медицинские отходы'!A10</f>
        <v>HCWM_7</v>
      </c>
      <c r="C42" s="163" t="str">
        <f>'3 Медицинские отходы'!D10</f>
        <v xml:space="preserve">[Не относится при отсутствии местной утилизации] Перерабатываемые неопасные отходы отделяются и отправляются на муниципальные мусороперерабатывающие предприятия
</v>
      </c>
      <c r="D42" s="176" t="str">
        <f>IF(ISBLANK('3 Медицинские отходы'!H10),"не оценивался",'3 Медицинские отходы'!H10)</f>
        <v>не оценивался</v>
      </c>
      <c r="E42" s="124"/>
      <c r="F42" s="128"/>
      <c r="G42" s="144"/>
      <c r="H42" s="144"/>
      <c r="I42" s="180"/>
      <c r="J42" s="128"/>
      <c r="K42" s="89"/>
      <c r="L42" s="133"/>
      <c r="M42" s="133"/>
      <c r="N42" s="133"/>
      <c r="O42" s="100"/>
      <c r="P42" s="94"/>
      <c r="Q42" s="89"/>
      <c r="R42" s="108"/>
      <c r="S42" s="104"/>
    </row>
    <row r="43" spans="1:19" ht="48" x14ac:dyDescent="0.25">
      <c r="A43" s="163" t="s">
        <v>14</v>
      </c>
      <c r="B43" s="163" t="str">
        <f>'3 Медицинские отходы'!A11</f>
        <v>HCWM_8</v>
      </c>
      <c r="C43" s="163" t="str">
        <f>'3 Медицинские отходы'!D11</f>
        <v xml:space="preserve">Имеется отдельный огражденный и безопасный участок складирования отходов, имеющий достаточную вместимость, где острые колющие и режущие, инфекционные и неинфекционные отходы хранятся отдельно друг от друга </v>
      </c>
      <c r="D43" s="176" t="str">
        <f>IF(ISBLANK('3 Медицинские отходы'!H11),"не оценивался",'3 Медицинские отходы'!H11)</f>
        <v>не оценивался</v>
      </c>
      <c r="E43" s="124"/>
      <c r="F43" s="128"/>
      <c r="G43" s="144"/>
      <c r="H43" s="144"/>
      <c r="I43" s="180"/>
      <c r="J43" s="128"/>
      <c r="K43" s="89"/>
      <c r="L43" s="133"/>
      <c r="M43" s="133"/>
      <c r="N43" s="133"/>
      <c r="O43" s="100"/>
      <c r="P43" s="94"/>
      <c r="Q43" s="89"/>
      <c r="R43" s="108"/>
      <c r="S43" s="104"/>
    </row>
    <row r="44" spans="1:19" ht="48" x14ac:dyDescent="0.25">
      <c r="A44" s="163" t="s">
        <v>14</v>
      </c>
      <c r="B44" s="163" t="str">
        <f>'3 Медицинские отходы'!A12</f>
        <v>HCWM_9</v>
      </c>
      <c r="C44" s="163" t="str">
        <f>'3 Медицинские отходы'!D12</f>
        <v xml:space="preserve">Инфекционные отходы хранятся перед их переработкой / утилизацией не дольше, чем это допускается максимальным сроком безопасного хранения (определяемым климатическими условиями) </v>
      </c>
      <c r="D44" s="176" t="str">
        <f>IF(ISBLANK('3 Медицинские отходы'!H12),"не оценивался",'3 Медицинские отходы'!H12)</f>
        <v>не оценивался</v>
      </c>
      <c r="E44" s="124"/>
      <c r="F44" s="128"/>
      <c r="G44" s="144"/>
      <c r="H44" s="144"/>
      <c r="I44" s="180"/>
      <c r="J44" s="128"/>
      <c r="K44" s="89"/>
      <c r="L44" s="133"/>
      <c r="M44" s="133"/>
      <c r="N44" s="133"/>
      <c r="O44" s="100"/>
      <c r="P44" s="94"/>
      <c r="Q44" s="89"/>
      <c r="R44" s="108"/>
      <c r="S44" s="104"/>
    </row>
    <row r="45" spans="1:19" ht="72" x14ac:dyDescent="0.25">
      <c r="A45" s="163" t="s">
        <v>14</v>
      </c>
      <c r="B45" s="163" t="str">
        <f>'3 Медицинские отходы'!A13</f>
        <v>HCWM_10</v>
      </c>
      <c r="C45" s="163" t="str">
        <f>'3 Медицинские отходы'!D13</f>
        <v xml:space="preserve">Технология переработки (мусоросжигательная установка или альтернативная технология переработки) инфекционных, колющих и режущих отходов построена в соответствии с надлежащими стандартами, правильно обслуживается, функциональна и имеет производительность, достаточную для переработки производимых отходов </v>
      </c>
      <c r="D45" s="176" t="str">
        <f>IF(ISBLANK('3 Медицинские отходы'!H13),"не оценивался",'3 Медицинские отходы'!H13)</f>
        <v>не оценивался</v>
      </c>
      <c r="E45" s="124"/>
      <c r="F45" s="128"/>
      <c r="G45" s="144"/>
      <c r="H45" s="144"/>
      <c r="I45" s="180"/>
      <c r="J45" s="128"/>
      <c r="K45" s="89"/>
      <c r="L45" s="133"/>
      <c r="M45" s="133"/>
      <c r="N45" s="133"/>
      <c r="O45" s="100"/>
      <c r="P45" s="94"/>
      <c r="Q45" s="89"/>
      <c r="R45" s="108"/>
      <c r="S45" s="104"/>
    </row>
    <row r="46" spans="1:19" ht="24" x14ac:dyDescent="0.25">
      <c r="A46" s="163" t="s">
        <v>14</v>
      </c>
      <c r="B46" s="163" t="str">
        <f>'3 Медицинские отходы'!A14</f>
        <v>HCWM_11</v>
      </c>
      <c r="C46" s="163" t="str">
        <f>'3 Медицинские отходы'!D14</f>
        <v xml:space="preserve">Для сжигания или альтернативных технологий переработки имеется достаточно энергии / топлива </v>
      </c>
      <c r="D46" s="176" t="str">
        <f>IF(ISBLANK('3 Медицинские отходы'!H14),"не оценивался",'3 Медицинские отходы'!H14)</f>
        <v>не оценивался</v>
      </c>
      <c r="E46" s="124"/>
      <c r="F46" s="128"/>
      <c r="G46" s="144"/>
      <c r="H46" s="144"/>
      <c r="I46" s="180"/>
      <c r="J46" s="128"/>
      <c r="K46" s="89"/>
      <c r="L46" s="133"/>
      <c r="M46" s="133"/>
      <c r="N46" s="133"/>
      <c r="O46" s="100"/>
      <c r="P46" s="94"/>
      <c r="Q46" s="89"/>
      <c r="R46" s="108"/>
      <c r="S46" s="104"/>
    </row>
    <row r="47" spans="1:19" ht="48" x14ac:dyDescent="0.25">
      <c r="A47" s="163" t="s">
        <v>14</v>
      </c>
      <c r="B47" s="163" t="str">
        <f>'3 Медицинские отходы'!A15</f>
        <v>HCWM_12</v>
      </c>
      <c r="C47" s="163" t="str">
        <f>'3 Медицинские отходы'!D15</f>
        <v xml:space="preserve">Отходы безопасно и регулярно собираются в целях их переработки вне территории учреждения и отправляются на соответствующее лицензированное мусороперерабатывающее предприятие </v>
      </c>
      <c r="D47" s="176" t="str">
        <f>IF(ISBLANK('3 Медицинские отходы'!H15),"не оценивался",'3 Медицинские отходы'!H15)</f>
        <v>не оценивался</v>
      </c>
      <c r="E47" s="124"/>
      <c r="F47" s="128"/>
      <c r="G47" s="144"/>
      <c r="H47" s="144"/>
      <c r="I47" s="180"/>
      <c r="J47" s="128"/>
      <c r="K47" s="89"/>
      <c r="L47" s="133"/>
      <c r="M47" s="133"/>
      <c r="N47" s="133"/>
      <c r="O47" s="100"/>
      <c r="P47" s="94"/>
      <c r="Q47" s="89"/>
      <c r="R47" s="108"/>
      <c r="S47" s="104"/>
    </row>
    <row r="48" spans="1:19" ht="48" x14ac:dyDescent="0.25">
      <c r="A48" s="163" t="s">
        <v>14</v>
      </c>
      <c r="B48" s="163" t="str">
        <f>'3 Медицинские отходы'!A16</f>
        <v>HCWM_13</v>
      </c>
      <c r="C48" s="163" t="str">
        <f>'3 Медицинские отходы'!D16</f>
        <v>Для удаления неинфекционных (неопасных / общего типа) имеется функциональный котлован для захоронения, огражденная свалка отходов или возможность пользоваться муниципальными услугами по сбору и вывозу</v>
      </c>
      <c r="D48" s="176" t="str">
        <f>IF(ISBLANK('3 Медицинские отходы'!H16),"не оценивался",'3 Медицинские отходы'!H16)</f>
        <v>не оценивался</v>
      </c>
      <c r="E48" s="124"/>
      <c r="F48" s="128"/>
      <c r="G48" s="144"/>
      <c r="H48" s="144"/>
      <c r="I48" s="180"/>
      <c r="J48" s="128"/>
      <c r="K48" s="89"/>
      <c r="L48" s="133"/>
      <c r="M48" s="133"/>
      <c r="N48" s="133"/>
      <c r="O48" s="100"/>
      <c r="P48" s="94"/>
      <c r="Q48" s="89"/>
      <c r="R48" s="108"/>
      <c r="S48" s="104"/>
    </row>
    <row r="49" spans="1:19" ht="60" x14ac:dyDescent="0.25">
      <c r="A49" s="163" t="s">
        <v>14</v>
      </c>
      <c r="B49" s="163" t="str">
        <f>'3 Медицинские отходы'!A17</f>
        <v>HCWM_14</v>
      </c>
      <c r="C49" s="163" t="str">
        <f>'3 Медицинские отходы'!D17</f>
        <v>[Там, где существует риск затоплений] Котлованы для отходов рассчитаны на то, чтобы выдерживать события и чрезвычайные ситуации, вызванные климатическими условиями (в т.ч. затопление), и/или имеется резервное место для хранения отходов</v>
      </c>
      <c r="D49" s="176" t="str">
        <f>IF(ISBLANK('3 Медицинские отходы'!H17),"не оценивался",'3 Медицинские отходы'!H17)</f>
        <v>не оценивался</v>
      </c>
      <c r="E49" s="124"/>
      <c r="F49" s="128"/>
      <c r="G49" s="144"/>
      <c r="H49" s="144"/>
      <c r="I49" s="180"/>
      <c r="J49" s="128"/>
      <c r="K49" s="89"/>
      <c r="L49" s="133"/>
      <c r="M49" s="133"/>
      <c r="N49" s="133"/>
      <c r="O49" s="100"/>
      <c r="P49" s="94"/>
      <c r="Q49" s="89"/>
      <c r="R49" s="108"/>
      <c r="S49" s="104"/>
    </row>
    <row r="50" spans="1:19" ht="36" x14ac:dyDescent="0.25">
      <c r="A50" s="163" t="s">
        <v>14</v>
      </c>
      <c r="B50" s="163" t="str">
        <f>'3 Медицинские отходы'!A18</f>
        <v>HCWM_15</v>
      </c>
      <c r="C50" s="163" t="str">
        <f>'3 Медицинские отходы'!D18</f>
        <v xml:space="preserve">[Где применяется сжигание] 
Для удаления пепла, оставшегося после сжигания, имеются специальные зольные ямы </v>
      </c>
      <c r="D50" s="176" t="str">
        <f>IF(ISBLANK('3 Медицинские отходы'!H18),"не оценивался",'3 Медицинские отходы'!H18)</f>
        <v>не оценивался</v>
      </c>
      <c r="E50" s="124"/>
      <c r="F50" s="128"/>
      <c r="G50" s="144"/>
      <c r="H50" s="144"/>
      <c r="I50" s="180"/>
      <c r="J50" s="128"/>
      <c r="K50" s="89"/>
      <c r="L50" s="133"/>
      <c r="M50" s="133"/>
      <c r="N50" s="133"/>
      <c r="O50" s="100"/>
      <c r="P50" s="94"/>
      <c r="Q50" s="89"/>
      <c r="R50" s="108"/>
      <c r="S50" s="104"/>
    </row>
    <row r="51" spans="1:19" ht="48" x14ac:dyDescent="0.25">
      <c r="A51" s="163" t="s">
        <v>14</v>
      </c>
      <c r="B51" s="163" t="str">
        <f>'3 Медицинские отходы'!A19</f>
        <v>HCWM_16</v>
      </c>
      <c r="C51" s="163" t="str">
        <f>'3 Медицинские отходы'!D19</f>
        <v>[Где принимаются роды] 
Патологоанатомические отходы помещаются в специально отведенную яму для захоронения патологоанатомических отходов, сжигаются в крематории или хоронятся на кладбище</v>
      </c>
      <c r="D51" s="176" t="str">
        <f>IF(ISBLANK('3 Медицинские отходы'!H19),"не оценивался",'3 Медицинские отходы'!H19)</f>
        <v>не оценивался</v>
      </c>
      <c r="E51" s="124"/>
      <c r="F51" s="128"/>
      <c r="G51" s="144"/>
      <c r="H51" s="144"/>
      <c r="I51" s="180"/>
      <c r="J51" s="128"/>
      <c r="K51" s="89"/>
      <c r="L51" s="133"/>
      <c r="M51" s="133"/>
      <c r="N51" s="133"/>
      <c r="O51" s="100"/>
      <c r="P51" s="94"/>
      <c r="Q51" s="89"/>
      <c r="R51" s="108"/>
      <c r="S51" s="104"/>
    </row>
    <row r="52" spans="1:19" ht="72" x14ac:dyDescent="0.25">
      <c r="A52" s="163" t="s">
        <v>14</v>
      </c>
      <c r="B52" s="163" t="str">
        <f>'3 Медицинские отходы'!A20</f>
        <v>HCWM_17</v>
      </c>
      <c r="C52" s="163" t="str">
        <f>'3 Медицинские отходы'!D20</f>
        <v>Фармацевтические отходы перерабатываются и утилизируются безопасным способом на централизованном предприятии по безопасной переработке и утилизации отходов (т.е. вне территории учреждения) либо путем их отправки производителю, либо же путем сжигания на предприятиях, где используются высокотемпературные печи</v>
      </c>
      <c r="D52" s="176" t="str">
        <f>IF(ISBLANK('3 Медицинские отходы'!H20),"не оценивался",'3 Медицинские отходы'!H20)</f>
        <v>не оценивался</v>
      </c>
      <c r="E52" s="124"/>
      <c r="F52" s="128"/>
      <c r="G52" s="144"/>
      <c r="H52" s="144"/>
      <c r="I52" s="180"/>
      <c r="J52" s="128"/>
      <c r="K52" s="89"/>
      <c r="L52" s="133"/>
      <c r="M52" s="133"/>
      <c r="N52" s="133"/>
      <c r="O52" s="100"/>
      <c r="P52" s="94"/>
      <c r="Q52" s="89"/>
      <c r="R52" s="108"/>
      <c r="S52" s="104"/>
    </row>
    <row r="53" spans="1:19" ht="48" x14ac:dyDescent="0.25">
      <c r="A53" s="163" t="s">
        <v>14</v>
      </c>
      <c r="B53" s="163" t="str">
        <f>'3 Медицинские отходы'!A21</f>
        <v>HCWM_18</v>
      </c>
      <c r="C53" s="163" t="str">
        <f>'3 Медицинские отходы'!D21</f>
        <v xml:space="preserve">Имеется сотрудник, хорошо обученный обращению с медицинскими отходами и надзору за ними, который выполняет свои обязанности согласно действующим профессиональным стандартам </v>
      </c>
      <c r="D53" s="176" t="str">
        <f>IF(ISBLANK('3 Медицинские отходы'!H21),"не оценивался",'3 Медицинские отходы'!H21)</f>
        <v>не оценивался</v>
      </c>
      <c r="E53" s="124"/>
      <c r="F53" s="128"/>
      <c r="G53" s="144"/>
      <c r="H53" s="144"/>
      <c r="I53" s="180"/>
      <c r="J53" s="128"/>
      <c r="K53" s="89"/>
      <c r="L53" s="133"/>
      <c r="M53" s="133"/>
      <c r="N53" s="133"/>
      <c r="O53" s="100"/>
      <c r="P53" s="94"/>
      <c r="Q53" s="89"/>
      <c r="R53" s="108"/>
      <c r="S53" s="104"/>
    </row>
    <row r="54" spans="1:19" ht="60" x14ac:dyDescent="0.25">
      <c r="A54" s="163" t="s">
        <v>14</v>
      </c>
      <c r="B54" s="163" t="str">
        <f>'3 Медицинские отходы'!A22</f>
        <v>HCWM_19</v>
      </c>
      <c r="C54" s="163" t="str">
        <f>'3 Медицинские отходы'!D22</f>
        <v xml:space="preserve">Персонал, обращающийся с медицинскими отходами и занимающийся их удалением, а также работники здравоохранения вакцинированы от гепатита В (кроме того, им сделаны другие рекомендованные прививки в соответствии с национальными рекомендациями) </v>
      </c>
      <c r="D54" s="176" t="str">
        <f>IF(ISBLANK('3 Медицинские отходы'!H22),"не оценивался",'3 Медицинские отходы'!H22)</f>
        <v>не оценивался</v>
      </c>
      <c r="E54" s="124"/>
      <c r="F54" s="128"/>
      <c r="G54" s="144"/>
      <c r="H54" s="144"/>
      <c r="I54" s="180"/>
      <c r="J54" s="128"/>
      <c r="K54" s="89"/>
      <c r="L54" s="133"/>
      <c r="M54" s="133"/>
      <c r="N54" s="133"/>
      <c r="O54" s="100"/>
      <c r="P54" s="94"/>
      <c r="Q54" s="89"/>
      <c r="R54" s="108"/>
      <c r="S54" s="104"/>
    </row>
    <row r="55" spans="1:19" ht="48" x14ac:dyDescent="0.25">
      <c r="A55" s="163" t="s">
        <v>14</v>
      </c>
      <c r="B55" s="163" t="str">
        <f>'3 Медицинские отходы'!A23</f>
        <v>HCWM_20</v>
      </c>
      <c r="C55" s="163" t="str">
        <f>'3 Медицинские отходы'!D23</f>
        <v>[При повышении нагрузки из-за эпидемий или событий, вызванных климатическими условиями] 
На случай повышения нагрузки имеются стратегии, направленные на удаление повышенного объема отходов</v>
      </c>
      <c r="D55" s="176" t="str">
        <f>IF(ISBLANK('3 Медицинские отходы'!H23),"не оценивался",'3 Медицинские отходы'!H23)</f>
        <v>не оценивался</v>
      </c>
      <c r="E55" s="124"/>
      <c r="F55" s="128"/>
      <c r="G55" s="144"/>
      <c r="H55" s="144"/>
      <c r="I55" s="180"/>
      <c r="J55" s="128"/>
      <c r="K55" s="89"/>
      <c r="L55" s="133"/>
      <c r="M55" s="133"/>
      <c r="N55" s="133"/>
      <c r="O55" s="100"/>
      <c r="P55" s="94"/>
      <c r="Q55" s="89"/>
      <c r="R55" s="108"/>
      <c r="S55" s="104"/>
    </row>
    <row r="56" spans="1:19" ht="24" x14ac:dyDescent="0.25">
      <c r="A56" s="164" t="s">
        <v>15</v>
      </c>
      <c r="B56" s="164" t="str">
        <f>'4 Гигиена рук'!A3</f>
        <v>H_1</v>
      </c>
      <c r="C56" s="164" t="str">
        <f>'4 Гигиена рук'!D3</f>
        <v xml:space="preserve">Функционирующие точки для мытья рук имеются на всех участках оказания помощи, включая родильный зал </v>
      </c>
      <c r="D56" s="176" t="str">
        <f>IF(ISBLANK('4 Гигиена рук'!H3),"не оценивался",'4 Гигиена рук'!H3)</f>
        <v>не оценивался</v>
      </c>
      <c r="E56" s="124"/>
      <c r="F56" s="128"/>
      <c r="G56" s="144"/>
      <c r="H56" s="144"/>
      <c r="I56" s="180"/>
      <c r="J56" s="128"/>
      <c r="K56" s="89"/>
      <c r="L56" s="133"/>
      <c r="M56" s="133"/>
      <c r="N56" s="133"/>
      <c r="O56" s="100"/>
      <c r="P56" s="94"/>
      <c r="Q56" s="89"/>
      <c r="R56" s="108"/>
      <c r="S56" s="104"/>
    </row>
    <row r="57" spans="1:19" ht="36" x14ac:dyDescent="0.25">
      <c r="A57" s="164" t="s">
        <v>15</v>
      </c>
      <c r="B57" s="164" t="str">
        <f>'4 Гигиена рук'!A4</f>
        <v>H_2</v>
      </c>
      <c r="C57" s="164" t="str">
        <f>'4 Гигиена рук'!D4</f>
        <v>Функционирующие точки для мытья рук имеются во всех зонах ожидания и других общественных местах, а также в зоне утилизации отходов</v>
      </c>
      <c r="D57" s="176" t="str">
        <f>IF(ISBLANK('4 Гигиена рук'!H4),"не оценивался",'4 Гигиена рук'!H4)</f>
        <v>не оценивался</v>
      </c>
      <c r="E57" s="124"/>
      <c r="F57" s="128"/>
      <c r="G57" s="144"/>
      <c r="H57" s="144"/>
      <c r="I57" s="180"/>
      <c r="J57" s="128"/>
      <c r="K57" s="89"/>
      <c r="L57" s="133"/>
      <c r="M57" s="133"/>
      <c r="N57" s="133"/>
      <c r="O57" s="100"/>
      <c r="P57" s="94"/>
      <c r="Q57" s="89"/>
      <c r="R57" s="108"/>
      <c r="S57" s="104"/>
    </row>
    <row r="58" spans="1:19" ht="24" x14ac:dyDescent="0.25">
      <c r="A58" s="164" t="s">
        <v>15</v>
      </c>
      <c r="B58" s="164" t="str">
        <f>'4 Гигиена рук'!A6</f>
        <v>H_3</v>
      </c>
      <c r="C58" s="164" t="str">
        <f>'4 Гигиена рук'!D6</f>
        <v xml:space="preserve">Материалы, пропагандирующие гигиену рук, находятся во всех отделениях / местах оказания помощи и ясно видны </v>
      </c>
      <c r="D58" s="176" t="str">
        <f>IF(ISBLANK('4 Гигиена рук'!H6),"не оценивался",'4 Гигиена рук'!H6)</f>
        <v>не оценивался</v>
      </c>
      <c r="E58" s="124"/>
      <c r="F58" s="128"/>
      <c r="G58" s="144"/>
      <c r="H58" s="144"/>
      <c r="I58" s="180"/>
      <c r="J58" s="128"/>
      <c r="K58" s="89"/>
      <c r="L58" s="133"/>
      <c r="M58" s="133"/>
      <c r="N58" s="133"/>
      <c r="O58" s="100"/>
      <c r="P58" s="94"/>
      <c r="Q58" s="89"/>
      <c r="R58" s="108"/>
      <c r="S58" s="104"/>
    </row>
    <row r="59" spans="1:19" ht="36" x14ac:dyDescent="0.25">
      <c r="A59" s="164" t="s">
        <v>15</v>
      </c>
      <c r="B59" s="164" t="str">
        <f>'4 Гигиена рук'!A7</f>
        <v>H_4</v>
      </c>
      <c r="C59" s="164" t="str">
        <f>'4 Гигиена рук'!D7</f>
        <v xml:space="preserve">Регулярно (не реже раза в год) проводятся мероприятия по обеспечению и проверке соблюдения гигиены рук
</v>
      </c>
      <c r="D59" s="176" t="str">
        <f>IF(ISBLANK('4 Гигиена рук'!H7),"не оценивался",'4 Гигиена рук'!H7)</f>
        <v>не оценивался</v>
      </c>
      <c r="E59" s="124"/>
      <c r="F59" s="128"/>
      <c r="G59" s="144"/>
      <c r="H59" s="144"/>
      <c r="I59" s="180"/>
      <c r="J59" s="128"/>
      <c r="K59" s="89"/>
      <c r="L59" s="133"/>
      <c r="M59" s="133"/>
      <c r="N59" s="133"/>
      <c r="O59" s="100"/>
      <c r="P59" s="94"/>
      <c r="Q59" s="89"/>
      <c r="R59" s="108"/>
      <c r="S59" s="104"/>
    </row>
    <row r="60" spans="1:19" ht="36" x14ac:dyDescent="0.25">
      <c r="A60" s="164" t="s">
        <v>15</v>
      </c>
      <c r="B60" s="164" t="str">
        <f>'4 Гигиена рук'!A8</f>
        <v>H_5</v>
      </c>
      <c r="C60" s="164" t="str">
        <f>'4 Гигиена рук'!D8</f>
        <v>Регулярно (не реже раза в три месяца) по отделениям проводятся проверки наличия антисептика для рук, мыла, одноразовых полотенец и других ресурсов для гигиены рук</v>
      </c>
      <c r="D60" s="176" t="str">
        <f>IF(ISBLANK('4 Гигиена рук'!H8),"не оценивался",'4 Гигиена рук'!H8)</f>
        <v>не оценивался</v>
      </c>
      <c r="E60" s="124"/>
      <c r="F60" s="128"/>
      <c r="G60" s="144"/>
      <c r="H60" s="144"/>
      <c r="I60" s="180"/>
      <c r="J60" s="128"/>
      <c r="K60" s="89"/>
      <c r="L60" s="133"/>
      <c r="M60" s="133"/>
      <c r="N60" s="133"/>
      <c r="O60" s="100"/>
      <c r="P60" s="94"/>
      <c r="Q60" s="89"/>
      <c r="R60" s="108"/>
      <c r="S60" s="104"/>
    </row>
    <row r="61" spans="1:19" ht="48" x14ac:dyDescent="0.25">
      <c r="A61" s="165" t="s">
        <v>16</v>
      </c>
      <c r="B61" s="165" t="str">
        <f>'5 Санобработка помещений'!A3</f>
        <v>EC_1</v>
      </c>
      <c r="C61" s="165" t="str">
        <f>'5 Санобработка помещений'!D3</f>
        <v>Повсюду в учреждении развешаны правила (или протоколы) санитарной обработки помещения (всего учреждения или отделений), которые соблюдаются, и соблюдение которых отслеживается</v>
      </c>
      <c r="D61" s="176" t="str">
        <f>IF(ISBLANK('5 Санобработка помещений'!H3),"не оценивался",'5 Санобработка помещений'!H3)</f>
        <v>не оценивался</v>
      </c>
      <c r="E61" s="124"/>
      <c r="F61" s="128"/>
      <c r="G61" s="144"/>
      <c r="H61" s="144"/>
      <c r="I61" s="180"/>
      <c r="J61" s="128"/>
      <c r="K61" s="89"/>
      <c r="L61" s="133"/>
      <c r="M61" s="133"/>
      <c r="N61" s="133"/>
      <c r="O61" s="100"/>
      <c r="P61" s="94"/>
      <c r="Q61" s="89"/>
      <c r="R61" s="108"/>
      <c r="S61" s="104"/>
    </row>
    <row r="62" spans="1:19" ht="60" x14ac:dyDescent="0.25">
      <c r="A62" s="165" t="s">
        <v>16</v>
      </c>
      <c r="B62" s="165" t="str">
        <f>'5 Санобработка помещений'!A4</f>
        <v>EC_2</v>
      </c>
      <c r="C62" s="165" t="str">
        <f>'5 Санобработка помещений'!D4</f>
        <v xml:space="preserve">Имеется журнал уборки помещений ухода за пациентами общих отделений или всего учреждения, который ежедневно подписывается соответствующим уборщиком
</v>
      </c>
      <c r="D62" s="176" t="str">
        <f>IF(ISBLANK('5 Санобработка помещений'!H4),"не оценивался",'5 Санобработка помещений'!H4)</f>
        <v>не оценивался</v>
      </c>
      <c r="E62" s="124"/>
      <c r="F62" s="128"/>
      <c r="G62" s="144"/>
      <c r="H62" s="144"/>
      <c r="I62" s="180"/>
      <c r="J62" s="128"/>
      <c r="K62" s="89"/>
      <c r="L62" s="133"/>
      <c r="M62" s="133"/>
      <c r="N62" s="133"/>
      <c r="O62" s="100"/>
      <c r="P62" s="94"/>
      <c r="Q62" s="89"/>
      <c r="R62" s="108"/>
      <c r="S62" s="104"/>
    </row>
    <row r="63" spans="1:19" ht="24" x14ac:dyDescent="0.25">
      <c r="A63" s="165" t="s">
        <v>16</v>
      </c>
      <c r="B63" s="165" t="str">
        <f>'5 Санобработка помещений'!A5</f>
        <v>EC_3</v>
      </c>
      <c r="C63" s="165" t="str">
        <f>'5 Санобработка помещений'!D5</f>
        <v xml:space="preserve">Туалеты чистятся не реже раза в день, табель уборки на виду и подписывается уборщиками </v>
      </c>
      <c r="D63" s="176" t="str">
        <f>IF(ISBLANK('5 Санобработка помещений'!H5),"не оценивался",'5 Санобработка помещений'!H5)</f>
        <v>не оценивался</v>
      </c>
      <c r="E63" s="124"/>
      <c r="F63" s="128"/>
      <c r="G63" s="144"/>
      <c r="H63" s="144"/>
      <c r="I63" s="180"/>
      <c r="J63" s="128"/>
      <c r="K63" s="89"/>
      <c r="L63" s="133"/>
      <c r="M63" s="133"/>
      <c r="N63" s="133"/>
      <c r="O63" s="100"/>
      <c r="P63" s="94"/>
      <c r="Q63" s="89"/>
      <c r="R63" s="108"/>
      <c r="S63" s="104"/>
    </row>
    <row r="64" spans="1:19" ht="60" x14ac:dyDescent="0.25">
      <c r="A64" s="165" t="s">
        <v>16</v>
      </c>
      <c r="B64" s="165" t="str">
        <f>'5 Санобработка помещений'!A6</f>
        <v>EC_4</v>
      </c>
      <c r="C64" s="165" t="str">
        <f>'5 Санобработка помещений'!D6</f>
        <v>В отделении / учреждении имеется необходимое число уборщиков или сотрудников, выполняющих обязанности по уборке, которые могут быть направлены для выполнения уборки ежедневно либо тогда, когда такая уборка необходима, и у которых есть время для выполнения уборки</v>
      </c>
      <c r="D64" s="176" t="str">
        <f>IF(ISBLANK('5 Санобработка помещений'!H6),"не оценивался",'5 Санобработка помещений'!H6)</f>
        <v>не оценивался</v>
      </c>
      <c r="E64" s="124"/>
      <c r="F64" s="128"/>
      <c r="G64" s="144"/>
      <c r="H64" s="144"/>
      <c r="I64" s="180"/>
      <c r="J64" s="128"/>
      <c r="K64" s="89"/>
      <c r="L64" s="133"/>
      <c r="M64" s="133"/>
      <c r="N64" s="133"/>
      <c r="O64" s="100"/>
      <c r="P64" s="94"/>
      <c r="Q64" s="89"/>
      <c r="R64" s="108"/>
      <c r="S64" s="104"/>
    </row>
    <row r="65" spans="1:19" ht="24" x14ac:dyDescent="0.25">
      <c r="A65" s="165" t="s">
        <v>16</v>
      </c>
      <c r="B65" s="165" t="str">
        <f>'5 Санобработка помещений'!A7</f>
        <v xml:space="preserve">EC_5 </v>
      </c>
      <c r="C65" s="165" t="str">
        <f>'5 Санобработка помещений'!D7</f>
        <v>Все сотрудники, ответственные за уборку, обучены выполнению уборки</v>
      </c>
      <c r="D65" s="176" t="str">
        <f>IF(ISBLANK('5 Санобработка помещений'!H7),"не оценивался",'5 Санобработка помещений'!H7)</f>
        <v>не оценивался</v>
      </c>
      <c r="E65" s="124"/>
      <c r="F65" s="128"/>
      <c r="G65" s="144"/>
      <c r="H65" s="144"/>
      <c r="I65" s="180"/>
      <c r="J65" s="128"/>
      <c r="K65" s="89"/>
      <c r="L65" s="133"/>
      <c r="M65" s="133"/>
      <c r="N65" s="133"/>
      <c r="O65" s="100"/>
      <c r="P65" s="94"/>
      <c r="Q65" s="89"/>
      <c r="R65" s="108"/>
      <c r="S65" s="104"/>
    </row>
    <row r="66" spans="1:19" ht="36" x14ac:dyDescent="0.25">
      <c r="A66" s="165" t="s">
        <v>16</v>
      </c>
      <c r="B66" s="165" t="str">
        <f>'5 Санобработка помещений'!A8</f>
        <v>EC_6</v>
      </c>
      <c r="C66" s="165" t="str">
        <f>'5 Санобработка помещений'!D8</f>
        <v>Имеются и соблюдаются правила и инструкции по повышению техники безопасности уборщиков и техников по удалению медицинских отходов</v>
      </c>
      <c r="D66" s="176" t="str">
        <f>IF(ISBLANK('5 Санобработка помещений'!H8),"не оценивался",'5 Санобработка помещений'!H8)</f>
        <v>не оценивался</v>
      </c>
      <c r="E66" s="124"/>
      <c r="F66" s="128"/>
      <c r="G66" s="144"/>
      <c r="H66" s="144"/>
      <c r="I66" s="180"/>
      <c r="J66" s="128"/>
      <c r="K66" s="89"/>
      <c r="L66" s="133"/>
      <c r="M66" s="133"/>
      <c r="N66" s="133"/>
      <c r="O66" s="100"/>
      <c r="P66" s="94"/>
      <c r="Q66" s="89"/>
      <c r="R66" s="108"/>
      <c r="S66" s="104"/>
    </row>
    <row r="67" spans="1:19" ht="48" x14ac:dyDescent="0.25">
      <c r="A67" s="165" t="s">
        <v>16</v>
      </c>
      <c r="B67" s="165" t="str">
        <f>'5 Санобработка помещений'!A9</f>
        <v>EC_7</v>
      </c>
      <c r="C67" s="165" t="str">
        <f>'5 Санобработка помещений'!D9</f>
        <v xml:space="preserve">Имеются в достаточном количестве нужные и содержащиеся в полном порядке материалы и инвентарь для чистки самых различных помещений и поверхностей (моющие средства, швабры, ведра и т.д.) </v>
      </c>
      <c r="D67" s="176" t="str">
        <f>IF(ISBLANK('5 Санобработка помещений'!H9),"не оценивался",'5 Санобработка помещений'!H9)</f>
        <v>не оценивался</v>
      </c>
      <c r="E67" s="124"/>
      <c r="F67" s="128"/>
      <c r="G67" s="144"/>
      <c r="H67" s="144"/>
      <c r="I67" s="180"/>
      <c r="J67" s="128"/>
      <c r="K67" s="89"/>
      <c r="L67" s="133"/>
      <c r="M67" s="133"/>
      <c r="N67" s="133"/>
      <c r="O67" s="100"/>
      <c r="P67" s="94"/>
      <c r="Q67" s="89"/>
      <c r="R67" s="108"/>
      <c r="S67" s="104"/>
    </row>
    <row r="68" spans="1:19" ht="36" x14ac:dyDescent="0.25">
      <c r="A68" s="165" t="s">
        <v>16</v>
      </c>
      <c r="B68" s="165" t="str">
        <f>'5 Санобработка помещений'!A10</f>
        <v>EC_8</v>
      </c>
      <c r="C68" s="165" t="str">
        <f>'5 Санобработка помещений'!D10</f>
        <v xml:space="preserve">На материалы и инвентарь для санитарной обработки помещений выделяется ежегодный бюджет, достаточный для удовлетворения всех потребностей </v>
      </c>
      <c r="D68" s="176" t="str">
        <f>IF(ISBLANK('5 Санобработка помещений'!H10),"не оценивался",'5 Санобработка помещений'!H10)</f>
        <v>не оценивался</v>
      </c>
      <c r="E68" s="124"/>
      <c r="F68" s="128"/>
      <c r="G68" s="144"/>
      <c r="H68" s="144"/>
      <c r="I68" s="180"/>
      <c r="J68" s="128"/>
      <c r="K68" s="89"/>
      <c r="L68" s="133"/>
      <c r="M68" s="133"/>
      <c r="N68" s="133"/>
      <c r="O68" s="100"/>
      <c r="P68" s="94"/>
      <c r="Q68" s="89"/>
      <c r="R68" s="108"/>
      <c r="S68" s="104"/>
    </row>
    <row r="69" spans="1:19" ht="60" x14ac:dyDescent="0.25">
      <c r="A69" s="165" t="s">
        <v>16</v>
      </c>
      <c r="B69" s="165" t="str">
        <f>'5 Санобработка помещений'!A11</f>
        <v>EC_9</v>
      </c>
      <c r="C69" s="165" t="str">
        <f>'5 Санобработка помещений'!D11</f>
        <v>Имеется специальное помещение для хранения, подготовки и обслуживания уборочных материалов и инвентаря («помещение для хранения уборочного инвентаря»), которое поддерживается в чистоте и в хорошем состоянии и которое используется по назначению</v>
      </c>
      <c r="D69" s="176" t="str">
        <f>IF(ISBLANK('5 Санобработка помещений'!H11),"не оценивался",'5 Санобработка помещений'!H11)</f>
        <v>не оценивался</v>
      </c>
      <c r="E69" s="124"/>
      <c r="F69" s="128"/>
      <c r="G69" s="144"/>
      <c r="H69" s="144"/>
      <c r="I69" s="180"/>
      <c r="J69" s="128"/>
      <c r="K69" s="89"/>
      <c r="L69" s="133"/>
      <c r="M69" s="133"/>
      <c r="N69" s="133"/>
      <c r="O69" s="100"/>
      <c r="P69" s="94"/>
      <c r="Q69" s="89"/>
      <c r="R69" s="108"/>
      <c r="S69" s="104"/>
    </row>
    <row r="70" spans="1:19" ht="24" x14ac:dyDescent="0.25">
      <c r="A70" s="165" t="s">
        <v>16</v>
      </c>
      <c r="B70" s="165" t="str">
        <f>'5 Санобработка помещений'!A12</f>
        <v>EC_10</v>
      </c>
      <c r="C70" s="165" t="str">
        <f>'5 Санобработка помещений'!D12</f>
        <v>Для всего уборочного персонала в любое время имеются в достаточном количестве соответствующие СИЗ</v>
      </c>
      <c r="D70" s="176" t="str">
        <f>IF(ISBLANK('5 Санобработка помещений'!H12),"не оценивался",'5 Санобработка помещений'!H12)</f>
        <v>не оценивался</v>
      </c>
      <c r="E70" s="124"/>
      <c r="F70" s="128"/>
      <c r="G70" s="144"/>
      <c r="H70" s="144"/>
      <c r="I70" s="180"/>
      <c r="J70" s="128"/>
      <c r="K70" s="89"/>
      <c r="L70" s="133"/>
      <c r="M70" s="133"/>
      <c r="N70" s="133"/>
      <c r="O70" s="100"/>
      <c r="P70" s="94"/>
      <c r="Q70" s="89"/>
      <c r="R70" s="108"/>
      <c r="S70" s="104"/>
    </row>
    <row r="71" spans="1:19" ht="60" x14ac:dyDescent="0.25">
      <c r="A71" s="165" t="s">
        <v>16</v>
      </c>
      <c r="B71" s="165" t="str">
        <f>'5 Санобработка помещений'!A13</f>
        <v>EC_11</v>
      </c>
      <c r="C71" s="165" t="str">
        <f>'5 Санобработка помещений'!D13</f>
        <v xml:space="preserve">[При увеличении потока пациентов] При увеличении потока пациентов в учреждении для уборки может быть привлечен резервный персонал (из списка резервного персонала) и выделен дополнительный уборочный инвентарь / расходные материалы </v>
      </c>
      <c r="D71" s="176" t="str">
        <f>IF(ISBLANK('5 Санобработка помещений'!H13),"не оценивался",'5 Санобработка помещений'!H13)</f>
        <v>не оценивался</v>
      </c>
      <c r="E71" s="124"/>
      <c r="F71" s="128"/>
      <c r="G71" s="144"/>
      <c r="H71" s="144"/>
      <c r="I71" s="180"/>
      <c r="J71" s="128"/>
      <c r="K71" s="89"/>
      <c r="L71" s="133"/>
      <c r="M71" s="133"/>
      <c r="N71" s="133"/>
      <c r="O71" s="100"/>
      <c r="P71" s="94"/>
      <c r="Q71" s="89"/>
      <c r="R71" s="108"/>
      <c r="S71" s="104"/>
    </row>
    <row r="72" spans="1:19" ht="36" x14ac:dyDescent="0.25">
      <c r="A72" s="165" t="s">
        <v>16</v>
      </c>
      <c r="B72" s="165" t="str">
        <f>'5 Санобработка помещений'!A14</f>
        <v>EC_12</v>
      </c>
      <c r="C72" s="165" t="str">
        <f>'5 Санобработка помещений'!D14</f>
        <v>Все кровати / матрасы имеют водонепроницаемые чехлы, на которых нет никаких признаков повреждений (разрывов, надрывов или отверстий)</v>
      </c>
      <c r="D72" s="176" t="str">
        <f>IF(ISBLANK('5 Санобработка помещений'!H14),"не оценивался",'5 Санобработка помещений'!H14)</f>
        <v>не оценивался</v>
      </c>
      <c r="E72" s="124"/>
      <c r="F72" s="128"/>
      <c r="G72" s="144"/>
      <c r="H72" s="144"/>
      <c r="I72" s="180"/>
      <c r="J72" s="128"/>
      <c r="K72" s="89"/>
      <c r="L72" s="133"/>
      <c r="M72" s="133"/>
      <c r="N72" s="133"/>
      <c r="O72" s="100"/>
      <c r="P72" s="94"/>
      <c r="Q72" s="89"/>
      <c r="R72" s="108"/>
      <c r="S72" s="104"/>
    </row>
    <row r="73" spans="1:19" ht="48" x14ac:dyDescent="0.25">
      <c r="A73" s="165" t="s">
        <v>16</v>
      </c>
      <c r="B73" s="165" t="str">
        <f>'5 Санобработка помещений'!A15</f>
        <v>EC_13</v>
      </c>
      <c r="C73" s="165" t="str">
        <f>'5 Санобработка помещений'!D15</f>
        <v>Прачечное помещение и оборудование чистые, хорошо обслуживаются и способны удовлетворить имеющийся спрос (в т.ч. выполнять стирку постельного белья при каждой смене пациента на больничной койке)</v>
      </c>
      <c r="D73" s="176" t="str">
        <f>IF(ISBLANK('5 Санобработка помещений'!H15),"не оценивался",'5 Санобработка помещений'!H15)</f>
        <v>не оценивался</v>
      </c>
      <c r="E73" s="124"/>
      <c r="F73" s="128"/>
      <c r="G73" s="144"/>
      <c r="H73" s="144"/>
      <c r="I73" s="180"/>
      <c r="J73" s="128"/>
      <c r="K73" s="89"/>
      <c r="L73" s="133"/>
      <c r="M73" s="133"/>
      <c r="N73" s="133"/>
      <c r="O73" s="100"/>
      <c r="P73" s="94"/>
      <c r="Q73" s="89"/>
      <c r="R73" s="108"/>
      <c r="S73" s="104"/>
    </row>
    <row r="74" spans="1:19" ht="48" x14ac:dyDescent="0.25">
      <c r="A74" s="165" t="s">
        <v>16</v>
      </c>
      <c r="B74" s="165" t="str">
        <f>'5 Санобработка помещений'!A16</f>
        <v>EC_14</v>
      </c>
      <c r="C74" s="165" t="str">
        <f>'5 Санобработка помещений'!D16</f>
        <v xml:space="preserve">Предусмотрена возможность стирки тряпок и головок швабр в горячей воде (70°C–80°C x 10 мин.), тряпки и головки швабр всегда стираются отдельно от других грязных больничных материалов </v>
      </c>
      <c r="D74" s="176" t="str">
        <f>IF(ISBLANK('5 Санобработка помещений'!H16),"не оценивался",'5 Санобработка помещений'!H16)</f>
        <v>не оценивался</v>
      </c>
      <c r="E74" s="124"/>
      <c r="F74" s="128"/>
      <c r="G74" s="144"/>
      <c r="H74" s="144"/>
      <c r="I74" s="180"/>
      <c r="J74" s="128"/>
      <c r="K74" s="89"/>
      <c r="L74" s="133"/>
      <c r="M74" s="133"/>
      <c r="N74" s="133"/>
      <c r="O74" s="100"/>
      <c r="P74" s="94"/>
      <c r="Q74" s="89"/>
      <c r="R74" s="108"/>
      <c r="S74" s="104"/>
    </row>
    <row r="75" spans="1:19" ht="48" x14ac:dyDescent="0.25">
      <c r="A75" s="165" t="s">
        <v>16</v>
      </c>
      <c r="B75" s="165" t="str">
        <f>'5 Санобработка помещений'!A17</f>
        <v>EC_15</v>
      </c>
      <c r="C75" s="165" t="str">
        <f>'5 Санобработка помещений'!D17</f>
        <v>[Только больничное отделение] 
Обеспечивается безопасное приготовление пищи и обращение с ней (чистыми руками, на чистых поверхностях и с использованием чистой посуды)</v>
      </c>
      <c r="D75" s="176" t="str">
        <f>IF(ISBLANK('5 Санобработка помещений'!H17),"не оценивался",'5 Санобработка помещений'!H17)</f>
        <v>не оценивался</v>
      </c>
      <c r="E75" s="124"/>
      <c r="F75" s="128"/>
      <c r="G75" s="144"/>
      <c r="H75" s="144"/>
      <c r="I75" s="180"/>
      <c r="J75" s="128"/>
      <c r="K75" s="89"/>
      <c r="L75" s="133"/>
      <c r="M75" s="133"/>
      <c r="N75" s="133"/>
      <c r="O75" s="100"/>
      <c r="P75" s="94"/>
      <c r="Q75" s="89"/>
      <c r="R75" s="108"/>
      <c r="S75" s="104"/>
    </row>
    <row r="76" spans="1:19" ht="36" x14ac:dyDescent="0.25">
      <c r="A76" s="165" t="s">
        <v>16</v>
      </c>
      <c r="B76" s="165" t="str">
        <f>'5 Санобработка помещений'!A18</f>
        <v>EC_16</v>
      </c>
      <c r="C76" s="165" t="str">
        <f>'5 Санобработка помещений'!D18</f>
        <v>[Только больничное отделение] Кухонные припасы и приготовленная пища защищены от мух, прочих насекомых и крыс</v>
      </c>
      <c r="D76" s="176" t="str">
        <f>IF(ISBLANK('5 Санобработка помещений'!H18),"не оценивался",'5 Санобработка помещений'!H18)</f>
        <v>не оценивался</v>
      </c>
      <c r="E76" s="124"/>
      <c r="F76" s="128"/>
      <c r="G76" s="144"/>
      <c r="H76" s="144"/>
      <c r="I76" s="180"/>
      <c r="J76" s="128"/>
      <c r="K76" s="89"/>
      <c r="L76" s="133"/>
      <c r="M76" s="133"/>
      <c r="N76" s="133"/>
      <c r="O76" s="100"/>
      <c r="P76" s="94"/>
      <c r="Q76" s="89"/>
      <c r="R76" s="108"/>
      <c r="S76" s="104"/>
    </row>
    <row r="77" spans="1:19" ht="36" x14ac:dyDescent="0.25">
      <c r="A77" s="166" t="s">
        <v>17</v>
      </c>
      <c r="B77" s="166" t="str">
        <f>'6 Энергия и окруж. среда'!A3</f>
        <v>E_1</v>
      </c>
      <c r="C77" s="166" t="str">
        <f>'6 Энергия и окруж. среда'!D3</f>
        <v xml:space="preserve">Учреждение имеет исправный и правильно обслуживаемый источник энергии (электросеть, солнечную электростанцию и др.) </v>
      </c>
      <c r="D77" s="176" t="str">
        <f>IF(ISBLANK('6 Энергия и окруж. среда'!H3),"не оценивался",'6 Энергия и окруж. среда'!H3)</f>
        <v>не оценивался</v>
      </c>
      <c r="E77" s="124"/>
      <c r="F77" s="128"/>
      <c r="G77" s="144"/>
      <c r="H77" s="144"/>
      <c r="I77" s="180"/>
      <c r="J77" s="128"/>
      <c r="K77" s="89"/>
      <c r="L77" s="133"/>
      <c r="M77" s="133"/>
      <c r="N77" s="133"/>
      <c r="O77" s="100"/>
      <c r="P77" s="94"/>
      <c r="Q77" s="89"/>
      <c r="R77" s="108"/>
      <c r="S77" s="104"/>
    </row>
    <row r="78" spans="1:19" ht="48" x14ac:dyDescent="0.25">
      <c r="A78" s="166" t="s">
        <v>17</v>
      </c>
      <c r="B78" s="166" t="str">
        <f>'6 Энергия и окруж. среда'!A4</f>
        <v>E_2</v>
      </c>
      <c r="C78" s="166" t="str">
        <f>'6 Энергия и окруж. среда'!D4</f>
        <v>Электроэнергии достаточно для всех нужд учреждения, в том числе для освещения и автономных устройств (в т.ч. оборудования холодовой цепи в соответствии с Расширенной программой иммунизации)</v>
      </c>
      <c r="D78" s="176" t="str">
        <f>IF(ISBLANK('6 Энергия и окруж. среда'!H4),"не оценивался",'6 Энергия и окруж. среда'!H4)</f>
        <v>не оценивался</v>
      </c>
      <c r="E78" s="124"/>
      <c r="F78" s="128"/>
      <c r="G78" s="144"/>
      <c r="H78" s="144"/>
      <c r="I78" s="180"/>
      <c r="J78" s="128"/>
      <c r="K78" s="89"/>
      <c r="L78" s="133"/>
      <c r="M78" s="133"/>
      <c r="N78" s="133"/>
      <c r="O78" s="100"/>
      <c r="P78" s="94"/>
      <c r="Q78" s="89"/>
      <c r="R78" s="108"/>
      <c r="S78" s="104"/>
    </row>
    <row r="79" spans="1:19" ht="24" x14ac:dyDescent="0.25">
      <c r="A79" s="166" t="s">
        <v>17</v>
      </c>
      <c r="B79" s="166" t="str">
        <f>'6 Энергия и окруж. среда'!A5</f>
        <v>E_3</v>
      </c>
      <c r="C79" s="166" t="str">
        <f>'6 Энергия и окруж. среда'!D5</f>
        <v xml:space="preserve">[При подаче воды насосами]
Имеющейся энергии достаточно для перекачки воды </v>
      </c>
      <c r="D79" s="176" t="str">
        <f>IF(ISBLANK('6 Энергия и окруж. среда'!H5),"не оценивался",'6 Энергия и окруж. среда'!H5)</f>
        <v>не оценивался</v>
      </c>
      <c r="E79" s="124"/>
      <c r="F79" s="128"/>
      <c r="G79" s="144"/>
      <c r="H79" s="144"/>
      <c r="I79" s="180"/>
      <c r="J79" s="128"/>
      <c r="K79" s="89"/>
      <c r="L79" s="133"/>
      <c r="M79" s="133"/>
      <c r="N79" s="133"/>
      <c r="O79" s="100"/>
      <c r="P79" s="94"/>
      <c r="Q79" s="89"/>
      <c r="R79" s="108"/>
      <c r="S79" s="104"/>
    </row>
    <row r="80" spans="1:19" ht="24" x14ac:dyDescent="0.25">
      <c r="A80" s="166" t="s">
        <v>17</v>
      </c>
      <c r="B80" s="166" t="str">
        <f>'6 Энергия и окруж. среда'!A6</f>
        <v>E_4</v>
      </c>
      <c r="C80" s="166" t="str">
        <f>'6 Энергия и окруж. среда'!D6</f>
        <v>[При нагреве воды]
Имеющейся энергии достаточно для нагрева воды</v>
      </c>
      <c r="D80" s="176" t="str">
        <f>IF(ISBLANK('6 Энергия и окруж. среда'!H6),"не оценивался",'6 Энергия и окруж. среда'!H6)</f>
        <v>не оценивался</v>
      </c>
      <c r="E80" s="124"/>
      <c r="F80" s="128"/>
      <c r="G80" s="144"/>
      <c r="H80" s="144"/>
      <c r="I80" s="180"/>
      <c r="J80" s="128"/>
      <c r="K80" s="89"/>
      <c r="L80" s="133"/>
      <c r="M80" s="133"/>
      <c r="N80" s="133"/>
      <c r="O80" s="100"/>
      <c r="P80" s="94"/>
      <c r="Q80" s="89"/>
      <c r="R80" s="108"/>
      <c r="S80" s="104"/>
    </row>
    <row r="81" spans="1:19" ht="36" x14ac:dyDescent="0.25">
      <c r="A81" s="166" t="s">
        <v>17</v>
      </c>
      <c r="B81" s="166" t="str">
        <f>'6 Энергия и окруж. среда'!A7</f>
        <v>E_5</v>
      </c>
      <c r="C81" s="166" t="str">
        <f>'6 Энергия и окруж. среда'!D7</f>
        <v>На случай выхода из строя главного источника энергии имеется исправный резервный источник энергии (например, генератор с достаточным запасом топлива)</v>
      </c>
      <c r="D81" s="176" t="str">
        <f>IF(ISBLANK('6 Энергия и окруж. среда'!H7),"не оценивался",'6 Энергия и окруж. среда'!H7)</f>
        <v>не оценивался</v>
      </c>
      <c r="E81" s="124"/>
      <c r="F81" s="128"/>
      <c r="G81" s="144"/>
      <c r="H81" s="144"/>
      <c r="I81" s="180"/>
      <c r="J81" s="128"/>
      <c r="K81" s="89"/>
      <c r="L81" s="133"/>
      <c r="M81" s="133"/>
      <c r="N81" s="133"/>
      <c r="O81" s="100"/>
      <c r="P81" s="94"/>
      <c r="Q81" s="89"/>
      <c r="R81" s="108"/>
      <c r="S81" s="104"/>
    </row>
    <row r="82" spans="1:19" ht="36" x14ac:dyDescent="0.25">
      <c r="A82" s="166" t="s">
        <v>17</v>
      </c>
      <c r="B82" s="166" t="str">
        <f>'6 Энергия и окруж. среда'!A8</f>
        <v>E_6</v>
      </c>
      <c r="C82" s="166" t="str">
        <f>'6 Энергия и окруж. среда'!D8</f>
        <v>Используется энергосберегающее освещение с усовершенствованным регулированием освещения и энергосберегающими лампами</v>
      </c>
      <c r="D82" s="176" t="str">
        <f>IF(ISBLANK('6 Энергия и окруж. среда'!H8),"не оценивался",'6 Энергия и окруж. среда'!H8)</f>
        <v>не оценивался</v>
      </c>
      <c r="E82" s="124"/>
      <c r="F82" s="128"/>
      <c r="G82" s="144"/>
      <c r="H82" s="144"/>
      <c r="I82" s="180"/>
      <c r="J82" s="128"/>
      <c r="K82" s="89"/>
      <c r="L82" s="133"/>
      <c r="M82" s="133"/>
      <c r="N82" s="133"/>
      <c r="O82" s="100"/>
      <c r="P82" s="94"/>
      <c r="Q82" s="89"/>
      <c r="R82" s="108"/>
      <c r="S82" s="104"/>
    </row>
    <row r="83" spans="1:19" ht="24" x14ac:dyDescent="0.25">
      <c r="A83" s="166" t="s">
        <v>17</v>
      </c>
      <c r="B83" s="166" t="str">
        <f>'6 Энергия и окруж. среда'!A9</f>
        <v>E_7</v>
      </c>
      <c r="C83" s="166" t="str">
        <f>'6 Энергия и окруж. среда'!D9</f>
        <v>В родильном зале имеется достаточное освещение, в том числе в ночное время</v>
      </c>
      <c r="D83" s="176" t="str">
        <f>IF(ISBLANK('6 Энергия и окруж. среда'!H9),"не оценивался",'6 Энергия и окруж. среда'!H9)</f>
        <v>не оценивался</v>
      </c>
      <c r="E83" s="124"/>
      <c r="F83" s="128"/>
      <c r="G83" s="144"/>
      <c r="H83" s="144"/>
      <c r="I83" s="180"/>
      <c r="J83" s="128"/>
      <c r="K83" s="89"/>
      <c r="L83" s="133"/>
      <c r="M83" s="133"/>
      <c r="N83" s="133"/>
      <c r="O83" s="100"/>
      <c r="P83" s="94"/>
      <c r="Q83" s="89"/>
      <c r="R83" s="108"/>
      <c r="S83" s="104"/>
    </row>
    <row r="84" spans="1:19" ht="24" x14ac:dyDescent="0.25">
      <c r="A84" s="166" t="s">
        <v>17</v>
      </c>
      <c r="B84" s="166" t="str">
        <f>'6 Энергия и окруж. среда'!A10</f>
        <v>E_8</v>
      </c>
      <c r="C84" s="166" t="str">
        <f>'6 Энергия и окруж. среда'!D10</f>
        <v>В душевой / душевых имеется достаточное освещение, в том числе в ночное время</v>
      </c>
      <c r="D84" s="176" t="str">
        <f>IF(ISBLANK('6 Энергия и окруж. среда'!H10),"не оценивался",'6 Энергия и окруж. среда'!H10)</f>
        <v>не оценивался</v>
      </c>
      <c r="E84" s="124"/>
      <c r="F84" s="128"/>
      <c r="G84" s="144"/>
      <c r="H84" s="144"/>
      <c r="I84" s="180"/>
      <c r="J84" s="128"/>
      <c r="K84" s="89"/>
      <c r="L84" s="133"/>
      <c r="M84" s="133"/>
      <c r="N84" s="133"/>
      <c r="O84" s="100"/>
      <c r="P84" s="94"/>
      <c r="Q84" s="89"/>
      <c r="R84" s="108"/>
      <c r="S84" s="104"/>
    </row>
    <row r="85" spans="1:19" ht="24" x14ac:dyDescent="0.25">
      <c r="A85" s="166" t="s">
        <v>17</v>
      </c>
      <c r="B85" s="166" t="str">
        <f>'6 Энергия и окруж. среда'!A11</f>
        <v>E_9</v>
      </c>
      <c r="C85" s="166" t="str">
        <f>'6 Энергия и окруж. среда'!D11</f>
        <v>В уборных имеется достаточное освещение, в том числе в ночное время</v>
      </c>
      <c r="D85" s="176" t="str">
        <f>IF(ISBLANK('6 Энергия и окруж. среда'!H11),"не оценивался",'6 Энергия и окруж. среда'!H11)</f>
        <v>не оценивался</v>
      </c>
      <c r="E85" s="124"/>
      <c r="F85" s="128"/>
      <c r="G85" s="144"/>
      <c r="H85" s="144"/>
      <c r="I85" s="180"/>
      <c r="J85" s="128"/>
      <c r="K85" s="89"/>
      <c r="L85" s="133"/>
      <c r="M85" s="133"/>
      <c r="N85" s="133"/>
      <c r="O85" s="100"/>
      <c r="P85" s="94"/>
      <c r="Q85" s="89"/>
      <c r="R85" s="108"/>
      <c r="S85" s="104"/>
    </row>
    <row r="86" spans="1:19" ht="36" x14ac:dyDescent="0.25">
      <c r="A86" s="166" t="s">
        <v>17</v>
      </c>
      <c r="B86" s="166" t="str">
        <f>'6 Энергия и окруж. среда'!A12</f>
        <v>E_10</v>
      </c>
      <c r="C86" s="166" t="str">
        <f>'6 Энергия и окруж. среда'!D12</f>
        <v>В помещениях для ухода за пациентами имеется достаточная функционирующая вентиляция (естественная или механическая)</v>
      </c>
      <c r="D86" s="176" t="str">
        <f>IF(ISBLANK('6 Энергия и окруж. среда'!H12),"не оценивался",'6 Энергия и окруж. среда'!H12)</f>
        <v>не оценивался</v>
      </c>
      <c r="E86" s="124"/>
      <c r="F86" s="128"/>
      <c r="G86" s="144"/>
      <c r="H86" s="144"/>
      <c r="I86" s="180"/>
      <c r="J86" s="128"/>
      <c r="K86" s="89"/>
      <c r="L86" s="133"/>
      <c r="M86" s="133"/>
      <c r="N86" s="133"/>
      <c r="O86" s="100"/>
      <c r="P86" s="94"/>
      <c r="Q86" s="89"/>
      <c r="R86" s="108"/>
      <c r="S86" s="104"/>
    </row>
    <row r="87" spans="1:19" ht="36" x14ac:dyDescent="0.25">
      <c r="A87" s="166" t="s">
        <v>17</v>
      </c>
      <c r="B87" s="166" t="str">
        <f>'6 Энергия и окруж. среда'!A13</f>
        <v>E_11</v>
      </c>
      <c r="C87" s="166" t="str">
        <f>'6 Энергия и окруж. среда'!D13</f>
        <v>[В районах распространения малярии]
Над койками имеются пропитанные инсектицидом сетки для защиты пациентов от болезней, переносимых комарами</v>
      </c>
      <c r="D87" s="176" t="str">
        <f>IF(ISBLANK('6 Энергия и окруж. среда'!H13),"не оценивался",'6 Энергия и окруж. среда'!H13)</f>
        <v>не оценивался</v>
      </c>
      <c r="E87" s="124"/>
      <c r="F87" s="128"/>
      <c r="G87" s="144"/>
      <c r="H87" s="144"/>
      <c r="I87" s="180"/>
      <c r="J87" s="128"/>
      <c r="K87" s="89"/>
      <c r="L87" s="133"/>
      <c r="M87" s="133"/>
      <c r="N87" s="133"/>
      <c r="O87" s="100"/>
      <c r="P87" s="94"/>
      <c r="Q87" s="89"/>
      <c r="R87" s="108"/>
      <c r="S87" s="104"/>
    </row>
    <row r="88" spans="1:19" ht="95.25" customHeight="1" x14ac:dyDescent="0.25">
      <c r="A88" s="166" t="s">
        <v>17</v>
      </c>
      <c r="B88" s="166" t="str">
        <f>'6 Энергия и окруж. среда'!A15</f>
        <v>E_13</v>
      </c>
      <c r="C88" s="166" t="str">
        <f>'6 Энергия и окруж. среда'!D15</f>
        <v>Во всех общественных местах имеются баки для обычного мусора, мусор регулярно убирается из внутренних помещений учреждения и с его внешней территории, предпринимаются усилия к тому, чтобы улучшать и поддерживать эстетический облик учреждения путем его окраски, благоустройства (высаживания растений) и обеспечения безопасного хранения всего оборудования и других предметов</v>
      </c>
      <c r="D88" s="176" t="str">
        <f>IF(ISBLANK('6 Энергия и окруж. среда'!H15),"не оценивался",'6 Энергия и окруж. среда'!H15)</f>
        <v>не оценивался</v>
      </c>
      <c r="E88" s="124"/>
      <c r="F88" s="128"/>
      <c r="G88" s="144"/>
      <c r="H88" s="144"/>
      <c r="I88" s="180"/>
      <c r="J88" s="128"/>
      <c r="K88" s="89"/>
      <c r="L88" s="133"/>
      <c r="M88" s="133"/>
      <c r="N88" s="133"/>
      <c r="O88" s="100"/>
      <c r="P88" s="94"/>
      <c r="Q88" s="89"/>
      <c r="R88" s="108"/>
      <c r="S88" s="104"/>
    </row>
    <row r="89" spans="1:19" ht="24" x14ac:dyDescent="0.25">
      <c r="A89" s="192" t="s">
        <v>34</v>
      </c>
      <c r="B89" s="192" t="str">
        <f>'7 Администрация и кадры'!A3</f>
        <v>M_1</v>
      </c>
      <c r="C89" s="192" t="str">
        <f>'7 Администрация и кадры'!D3</f>
        <v>В учреждении имеется функционирующая рабочая группа по улучшению качества / ПКИ или WASH FIT</v>
      </c>
      <c r="D89" s="176" t="str">
        <f>IF(ISBLANK('7 Администрация и кадры'!H3),"не оценивался",'7 Администрация и кадры'!H3)</f>
        <v>не оценивался</v>
      </c>
      <c r="E89" s="124"/>
      <c r="F89" s="128"/>
      <c r="G89" s="144"/>
      <c r="H89" s="144"/>
      <c r="I89" s="180"/>
      <c r="J89" s="128"/>
      <c r="K89" s="89"/>
      <c r="L89" s="133"/>
      <c r="M89" s="133"/>
      <c r="N89" s="133"/>
      <c r="O89" s="100"/>
      <c r="P89" s="94"/>
      <c r="Q89" s="89"/>
      <c r="R89" s="108"/>
      <c r="S89" s="104"/>
    </row>
    <row r="90" spans="1:19" ht="48" x14ac:dyDescent="0.25">
      <c r="A90" s="192" t="s">
        <v>34</v>
      </c>
      <c r="B90" s="192" t="str">
        <f>'7 Администрация и кадры'!A4</f>
        <v>M_2</v>
      </c>
      <c r="C90" s="192" t="str">
        <f>'7 Администрация и кадры'!D4</f>
        <v>В учреждении имеется специальный координатор по WASH или инженер, работающий в соответствии с утвержденной рабочей программой при поддержке со стороны старшего руководства</v>
      </c>
      <c r="D90" s="176" t="str">
        <f>IF(ISBLANK('7 Администрация и кадры'!H4),"не оценивался",'7 Администрация и кадры'!H4)</f>
        <v>не оценивался</v>
      </c>
      <c r="E90" s="124"/>
      <c r="F90" s="128"/>
      <c r="G90" s="144"/>
      <c r="H90" s="144"/>
      <c r="I90" s="180"/>
      <c r="J90" s="128"/>
      <c r="K90" s="89"/>
      <c r="L90" s="133"/>
      <c r="M90" s="133"/>
      <c r="N90" s="133"/>
      <c r="O90" s="100"/>
      <c r="P90" s="94"/>
      <c r="Q90" s="89"/>
      <c r="R90" s="108"/>
      <c r="S90" s="104"/>
    </row>
    <row r="91" spans="1:19" ht="84" x14ac:dyDescent="0.25">
      <c r="A91" s="192" t="s">
        <v>34</v>
      </c>
      <c r="B91" s="192" t="str">
        <f>'7 Администрация и кадры'!A5</f>
        <v>M_3</v>
      </c>
      <c r="C91" s="192" t="str">
        <f>'7 Администрация и кадры'!D5</f>
        <v>Проводятся консультации с женскими группами, группами инвалидов, коренных народностей, а также с конкретными пользователями и персоналом (медсестрами, акушерками, уборщиками и др.) по задачам WASH, техническим и конструктивным вопросам; их мнения учитываются при выборе технологий, определении размещения и содержания оборудования</v>
      </c>
      <c r="D91" s="176" t="str">
        <f>IF(ISBLANK('7 Администрация и кадры'!H5),"не оценивался",'7 Администрация и кадры'!H5)</f>
        <v>не оценивался</v>
      </c>
      <c r="E91" s="124"/>
      <c r="F91" s="128"/>
      <c r="G91" s="144"/>
      <c r="H91" s="144"/>
      <c r="I91" s="180"/>
      <c r="J91" s="128"/>
      <c r="K91" s="89"/>
      <c r="L91" s="133"/>
      <c r="M91" s="133"/>
      <c r="N91" s="133"/>
      <c r="O91" s="100"/>
      <c r="P91" s="94"/>
      <c r="Q91" s="89"/>
      <c r="R91" s="108"/>
      <c r="S91" s="104"/>
    </row>
    <row r="92" spans="1:19" ht="41.25" customHeight="1" x14ac:dyDescent="0.25">
      <c r="A92" s="192" t="s">
        <v>34</v>
      </c>
      <c r="B92" s="192" t="str">
        <f>'7 Администрация и кадры'!A6</f>
        <v>M_4</v>
      </c>
      <c r="C92" s="192" t="str">
        <f>'7 Администрация и кадры'!D6</f>
        <v xml:space="preserve">На видном месте вывешена легко читаемая схема организационной структуры учреждения, включая уборщиков, по состоянию на сегодняшний день </v>
      </c>
      <c r="D92" s="176" t="str">
        <f>IF(ISBLANK('7 Администрация и кадры'!H6),"не оценивался",'7 Администрация и кадры'!H6)</f>
        <v>не оценивался</v>
      </c>
      <c r="E92" s="124"/>
      <c r="F92" s="128"/>
      <c r="G92" s="144"/>
      <c r="H92" s="144"/>
      <c r="I92" s="180"/>
      <c r="J92" s="128"/>
      <c r="K92" s="89"/>
      <c r="L92" s="133"/>
      <c r="M92" s="133"/>
      <c r="N92" s="133"/>
      <c r="O92" s="100"/>
      <c r="P92" s="94"/>
      <c r="Q92" s="89"/>
      <c r="R92" s="108"/>
      <c r="S92" s="104"/>
    </row>
    <row r="93" spans="1:19" ht="48" x14ac:dyDescent="0.25">
      <c r="A93" s="192" t="s">
        <v>34</v>
      </c>
      <c r="B93" s="192" t="str">
        <f>'7 Администрация и кадры'!A7</f>
        <v>M_5</v>
      </c>
      <c r="C93" s="192" t="str">
        <f>'7 Администрация и кадры'!D7</f>
        <v xml:space="preserve">У всего вспомогательного персонала, включая мусорщиков и уборщиков, имеются должностные инструкции, ясно написанные и легко читаемые, с изложением обязанностей, касающихся системы WASH и ПКИ </v>
      </c>
      <c r="D93" s="176" t="str">
        <f>IF(ISBLANK('7 Администрация и кадры'!H7),"не оценивался",'7 Администрация и кадры'!H7)</f>
        <v>не оценивался</v>
      </c>
      <c r="E93" s="124"/>
      <c r="F93" s="128"/>
      <c r="G93" s="144"/>
      <c r="H93" s="144"/>
      <c r="I93" s="180"/>
      <c r="J93" s="128"/>
      <c r="K93" s="89"/>
      <c r="L93" s="133"/>
      <c r="M93" s="133"/>
      <c r="N93" s="133"/>
      <c r="O93" s="100"/>
      <c r="P93" s="94"/>
      <c r="Q93" s="89"/>
      <c r="R93" s="108"/>
      <c r="S93" s="104"/>
    </row>
    <row r="94" spans="1:19" ht="36" x14ac:dyDescent="0.25">
      <c r="A94" s="192" t="s">
        <v>34</v>
      </c>
      <c r="B94" s="192" t="str">
        <f>'7 Администрация и кадры'!A8</f>
        <v>M_6</v>
      </c>
      <c r="C94" s="192" t="str">
        <f>'7 Администрация и кадры'!D8</f>
        <v xml:space="preserve">Весь новый вспомогательный персонал, включая мусорщиков и уборщиков, проходит соответствующее обучение по WASH и ПКИ, адаптированное к их функциональным обязанностям </v>
      </c>
      <c r="D94" s="176" t="str">
        <f>IF(ISBLANK('7 Администрация и кадры'!H8),"не оценивался",'7 Администрация и кадры'!H8)</f>
        <v>не оценивался</v>
      </c>
      <c r="E94" s="124"/>
      <c r="F94" s="128"/>
      <c r="G94" s="144"/>
      <c r="H94" s="144"/>
      <c r="I94" s="180"/>
      <c r="J94" s="128"/>
      <c r="K94" s="89"/>
      <c r="L94" s="133"/>
      <c r="M94" s="133"/>
      <c r="N94" s="133"/>
      <c r="O94" s="100"/>
      <c r="P94" s="94"/>
      <c r="Q94" s="89"/>
      <c r="R94" s="108"/>
      <c r="S94" s="104"/>
    </row>
    <row r="95" spans="1:19" ht="72" x14ac:dyDescent="0.25">
      <c r="A95" s="192" t="s">
        <v>34</v>
      </c>
      <c r="B95" s="192" t="str">
        <f>'7 Администрация и кадры'!A9</f>
        <v>M_7</v>
      </c>
      <c r="C95" s="192" t="str">
        <f>'7 Администрация и кадры'!D9</f>
        <v>Регулярно (не реже раза в год) выполняется оценка выполнения персоналом своих обязанностей (например, в том что касается гигиены рук); хорошо работающие сотрудники поощряются морально и материально, а тем, кто не выполняет своих обязанностей должным образом, оказывается необходимая поддержка</v>
      </c>
      <c r="D95" s="176" t="str">
        <f>IF(ISBLANK('7 Администрация и кадры'!H9),"не оценивался",'7 Администрация и кадры'!H9)</f>
        <v>не оценивался</v>
      </c>
      <c r="E95" s="124"/>
      <c r="F95" s="128"/>
      <c r="G95" s="144"/>
      <c r="H95" s="144"/>
      <c r="I95" s="180"/>
      <c r="J95" s="128"/>
      <c r="K95" s="89"/>
      <c r="L95" s="133"/>
      <c r="M95" s="133"/>
      <c r="N95" s="133"/>
      <c r="O95" s="100"/>
      <c r="P95" s="94"/>
      <c r="Q95" s="89"/>
      <c r="R95" s="108"/>
      <c r="S95" s="104"/>
    </row>
    <row r="96" spans="1:19" ht="48" x14ac:dyDescent="0.25">
      <c r="A96" s="192" t="s">
        <v>34</v>
      </c>
      <c r="B96" s="192" t="str">
        <f>'7 Администрация и кадры'!A10</f>
        <v>M_8</v>
      </c>
      <c r="C96" s="192" t="str">
        <f>'7 Администрация и кадры'!D10</f>
        <v xml:space="preserve">Имеется протокол и эффективная система по обеспечению эксплуатации и обслуживания инфраструктуры, приобретения основного оборудования и материалов для эксплуатации и обслуживания </v>
      </c>
      <c r="D96" s="176" t="str">
        <f>IF(ISBLANK('7 Администрация и кадры'!H10),"не оценивался",'7 Администрация и кадры'!H10)</f>
        <v>не оценивался</v>
      </c>
      <c r="E96" s="124"/>
      <c r="F96" s="128"/>
      <c r="G96" s="144"/>
      <c r="H96" s="144"/>
      <c r="I96" s="180"/>
      <c r="J96" s="128"/>
      <c r="K96" s="89"/>
      <c r="L96" s="133"/>
      <c r="M96" s="133"/>
      <c r="N96" s="133"/>
      <c r="O96" s="100"/>
      <c r="P96" s="94"/>
      <c r="Q96" s="89"/>
      <c r="R96" s="108"/>
      <c r="S96" s="104"/>
    </row>
    <row r="97" spans="1:19" ht="60" x14ac:dyDescent="0.25">
      <c r="A97" s="192" t="s">
        <v>34</v>
      </c>
      <c r="B97" s="192" t="str">
        <f>'7 Администрация и кадры'!A11</f>
        <v>M_9</v>
      </c>
      <c r="C97" s="192" t="str">
        <f>'7 Администрация и кадры'!D11</f>
        <v>Имеется бюджет на покрытие расходов уборщиков и технического персонала, на обучение по ПКИ/WASH, приобретение расходных материалов для ПКИ/WASH (мыла, хлора и др.) и выполнение мероприятий, указанных в протоколе закупок</v>
      </c>
      <c r="D97" s="176" t="str">
        <f>IF(ISBLANK('7 Администрация и кадры'!H11),"не оценивался",'7 Администрация и кадры'!H11)</f>
        <v>не оценивался</v>
      </c>
      <c r="E97" s="124"/>
      <c r="F97" s="128"/>
      <c r="G97" s="144"/>
      <c r="H97" s="144"/>
      <c r="I97" s="180"/>
      <c r="J97" s="128"/>
      <c r="K97" s="89"/>
      <c r="L97" s="133"/>
      <c r="M97" s="133"/>
      <c r="N97" s="133"/>
      <c r="O97" s="100"/>
      <c r="P97" s="94"/>
      <c r="Q97" s="89"/>
      <c r="R97" s="108"/>
      <c r="S97" s="104"/>
    </row>
    <row r="98" spans="1:19" ht="48" x14ac:dyDescent="0.25">
      <c r="A98" s="192" t="s">
        <v>34</v>
      </c>
      <c r="B98" s="192" t="str">
        <f>'7 Администрация и кадры'!A12</f>
        <v>M_10</v>
      </c>
      <c r="C98" s="192" t="str">
        <f>'7 Администрация и кадры'!D12</f>
        <v>В учреждении имеется составленная в письменном виде политика / хартия обеспечения безопасности пациентов в целях повышения качества помощи; обеспечивается ее актуализация и соблюдение</v>
      </c>
      <c r="D98" s="176" t="str">
        <f>IF(ISBLANK('7 Администрация и кадры'!H12),"не оценивался",'7 Администрация и кадры'!H12)</f>
        <v>не оценивался</v>
      </c>
      <c r="E98" s="124"/>
      <c r="F98" s="128"/>
      <c r="G98" s="144"/>
      <c r="H98" s="144"/>
      <c r="I98" s="180"/>
      <c r="J98" s="128"/>
      <c r="K98" s="89"/>
      <c r="L98" s="133"/>
      <c r="M98" s="133"/>
      <c r="N98" s="133"/>
      <c r="O98" s="100"/>
      <c r="P98" s="94"/>
      <c r="Q98" s="89"/>
      <c r="R98" s="108"/>
      <c r="S98" s="104"/>
    </row>
    <row r="99" spans="1:19" ht="41.25" customHeight="1" x14ac:dyDescent="0.25">
      <c r="A99" s="192" t="s">
        <v>34</v>
      </c>
      <c r="B99" s="192" t="str">
        <f>'7 Администрация и кадры'!A13</f>
        <v>M_11</v>
      </c>
      <c r="C99" s="192" t="str">
        <f>'7 Администрация и кадры'!D13</f>
        <v xml:space="preserve">В учреждении имеется составленная в письменном виде политика / хартия обеспечения экологической устойчивости; обеспечивается ее соблюдение </v>
      </c>
      <c r="D99" s="176" t="str">
        <f>IF(ISBLANK('7 Администрация и кадры'!H13),"не оценивался",'7 Администрация и кадры'!H13)</f>
        <v>не оценивался</v>
      </c>
      <c r="E99" s="124"/>
      <c r="F99" s="128"/>
      <c r="G99" s="144"/>
      <c r="H99" s="144"/>
      <c r="I99" s="180"/>
      <c r="J99" s="128"/>
      <c r="K99" s="89"/>
      <c r="L99" s="133"/>
      <c r="M99" s="133"/>
      <c r="N99" s="133"/>
      <c r="O99" s="100"/>
      <c r="P99" s="94"/>
      <c r="Q99" s="89"/>
      <c r="R99" s="108"/>
      <c r="S99" s="104"/>
    </row>
    <row r="100" spans="1:19" ht="84" x14ac:dyDescent="0.25">
      <c r="A100" s="192" t="s">
        <v>34</v>
      </c>
      <c r="B100" s="192" t="str">
        <f>'7 Администрация и кадры'!A14</f>
        <v>M_12</v>
      </c>
      <c r="C100" s="192" t="str">
        <f>'7 Администрация и кадры'!D14</f>
        <v>Принят план обеспечения готовности к чрезвычайным ситуациям и реагирования на них, на его реализацию выделен бюджет, проводится его регулярная актуализация; персонал проходит обучение и практические тренировки по готовности к экстремальным погодным явлениям, особенно тем, где изменение климата выступает способствующим фактором; к реагированию на них и к ликвидации их последствий</v>
      </c>
      <c r="D100" s="176" t="str">
        <f>IF(ISBLANK('7 Администрация и кадры'!H14),"не оценивался",'7 Администрация и кадры'!H14)</f>
        <v>не оценивался</v>
      </c>
      <c r="E100" s="124"/>
      <c r="F100" s="128"/>
      <c r="G100" s="144"/>
      <c r="H100" s="144"/>
      <c r="I100" s="180"/>
      <c r="J100" s="128"/>
      <c r="K100" s="89"/>
      <c r="L100" s="133"/>
      <c r="M100" s="133"/>
      <c r="N100" s="133"/>
      <c r="O100" s="100"/>
      <c r="P100" s="94"/>
      <c r="Q100" s="89"/>
      <c r="R100" s="108"/>
      <c r="S100" s="104"/>
    </row>
    <row r="101" spans="1:19" x14ac:dyDescent="0.25">
      <c r="A101" s="119"/>
      <c r="B101" s="119"/>
      <c r="C101" s="119"/>
      <c r="D101" s="169"/>
      <c r="E101" s="124"/>
      <c r="F101" s="128"/>
      <c r="G101" s="144"/>
      <c r="H101" s="144"/>
      <c r="I101" s="177"/>
      <c r="J101" s="128"/>
      <c r="K101" s="89"/>
      <c r="L101" s="133"/>
      <c r="M101" s="133"/>
      <c r="N101" s="133"/>
      <c r="O101" s="100"/>
      <c r="P101" s="94"/>
      <c r="Q101" s="89"/>
      <c r="R101" s="108"/>
      <c r="S101" s="104"/>
    </row>
    <row r="102" spans="1:19" x14ac:dyDescent="0.25">
      <c r="A102" s="119"/>
      <c r="B102" s="119"/>
      <c r="C102" s="119"/>
      <c r="D102" s="169"/>
      <c r="E102" s="124"/>
      <c r="F102" s="128"/>
      <c r="G102" s="144"/>
      <c r="H102" s="144"/>
      <c r="I102" s="177"/>
      <c r="J102" s="128"/>
      <c r="K102" s="89"/>
      <c r="L102" s="133"/>
      <c r="M102" s="133"/>
      <c r="N102" s="133"/>
      <c r="O102" s="100"/>
      <c r="P102" s="94"/>
      <c r="Q102" s="89"/>
      <c r="R102" s="108"/>
      <c r="S102" s="104"/>
    </row>
    <row r="103" spans="1:19" x14ac:dyDescent="0.25">
      <c r="A103" s="119"/>
      <c r="B103" s="119"/>
      <c r="C103" s="119"/>
      <c r="D103" s="169"/>
      <c r="E103" s="124"/>
      <c r="F103" s="128"/>
      <c r="G103" s="144"/>
      <c r="H103" s="144"/>
      <c r="I103" s="177"/>
      <c r="J103" s="128"/>
      <c r="K103" s="89"/>
      <c r="L103" s="133"/>
      <c r="M103" s="133"/>
      <c r="N103" s="133"/>
      <c r="O103" s="100"/>
      <c r="P103" s="94"/>
      <c r="Q103" s="89"/>
      <c r="R103" s="108"/>
      <c r="S103" s="104"/>
    </row>
    <row r="104" spans="1:19" x14ac:dyDescent="0.25">
      <c r="A104" s="119"/>
      <c r="B104" s="119"/>
      <c r="C104" s="119"/>
      <c r="D104" s="169"/>
      <c r="E104" s="124"/>
      <c r="F104" s="128"/>
      <c r="G104" s="144"/>
      <c r="H104" s="144"/>
      <c r="I104" s="177"/>
      <c r="J104" s="128"/>
      <c r="K104" s="89"/>
      <c r="L104" s="133"/>
      <c r="M104" s="133"/>
      <c r="N104" s="133"/>
      <c r="O104" s="100"/>
      <c r="P104" s="94"/>
      <c r="Q104" s="89"/>
      <c r="R104" s="108"/>
      <c r="S104" s="104"/>
    </row>
    <row r="105" spans="1:19" x14ac:dyDescent="0.25">
      <c r="A105" s="119"/>
      <c r="B105" s="119"/>
      <c r="C105" s="119"/>
      <c r="D105" s="169"/>
      <c r="E105" s="124"/>
      <c r="F105" s="128"/>
      <c r="G105" s="144"/>
      <c r="H105" s="144"/>
      <c r="I105" s="177"/>
      <c r="J105" s="128"/>
      <c r="K105" s="89"/>
      <c r="L105" s="133"/>
      <c r="M105" s="133"/>
      <c r="N105" s="133"/>
      <c r="O105" s="100"/>
      <c r="P105" s="94"/>
      <c r="Q105" s="89"/>
      <c r="R105" s="108"/>
      <c r="S105" s="104"/>
    </row>
    <row r="106" spans="1:19" x14ac:dyDescent="0.25">
      <c r="A106" s="119"/>
      <c r="B106" s="119"/>
      <c r="C106" s="119"/>
      <c r="D106" s="169"/>
      <c r="E106" s="124"/>
      <c r="F106" s="128"/>
      <c r="G106" s="144"/>
      <c r="H106" s="144"/>
      <c r="I106" s="177"/>
      <c r="J106" s="128"/>
      <c r="K106" s="89"/>
      <c r="L106" s="133"/>
      <c r="M106" s="133"/>
      <c r="N106" s="133"/>
      <c r="O106" s="100"/>
      <c r="P106" s="94"/>
      <c r="Q106" s="89"/>
      <c r="R106" s="108"/>
      <c r="S106" s="104"/>
    </row>
    <row r="107" spans="1:19" x14ac:dyDescent="0.25">
      <c r="A107" s="119"/>
      <c r="B107" s="119"/>
      <c r="C107" s="119"/>
      <c r="D107" s="169"/>
      <c r="E107" s="124"/>
      <c r="F107" s="128"/>
      <c r="G107" s="144"/>
      <c r="H107" s="144"/>
      <c r="I107" s="177"/>
      <c r="J107" s="128"/>
      <c r="K107" s="89"/>
      <c r="L107" s="133"/>
      <c r="M107" s="133"/>
      <c r="N107" s="133"/>
      <c r="O107" s="100"/>
      <c r="P107" s="94"/>
      <c r="Q107" s="89"/>
      <c r="R107" s="108"/>
      <c r="S107" s="104"/>
    </row>
    <row r="108" spans="1:19" x14ac:dyDescent="0.25">
      <c r="A108" s="119"/>
      <c r="B108" s="119"/>
      <c r="C108" s="119"/>
      <c r="D108" s="169"/>
      <c r="E108" s="124"/>
      <c r="F108" s="128"/>
      <c r="G108" s="144"/>
      <c r="H108" s="144"/>
      <c r="I108" s="177"/>
      <c r="J108" s="128"/>
      <c r="K108" s="89"/>
      <c r="L108" s="133"/>
      <c r="M108" s="133"/>
      <c r="N108" s="133"/>
      <c r="O108" s="100"/>
      <c r="P108" s="94"/>
      <c r="Q108" s="89"/>
      <c r="R108" s="108"/>
      <c r="S108" s="104"/>
    </row>
    <row r="109" spans="1:19" x14ac:dyDescent="0.25">
      <c r="A109" s="119"/>
      <c r="B109" s="119"/>
      <c r="C109" s="119"/>
      <c r="D109" s="169"/>
      <c r="E109" s="124"/>
      <c r="F109" s="128"/>
      <c r="G109" s="144"/>
      <c r="H109" s="144"/>
      <c r="I109" s="177"/>
      <c r="J109" s="128"/>
      <c r="K109" s="89"/>
      <c r="L109" s="133"/>
      <c r="M109" s="133"/>
      <c r="N109" s="133"/>
      <c r="O109" s="100"/>
      <c r="P109" s="94"/>
      <c r="Q109" s="89"/>
      <c r="R109" s="108"/>
      <c r="S109" s="104"/>
    </row>
    <row r="110" spans="1:19" x14ac:dyDescent="0.25">
      <c r="A110" s="119"/>
      <c r="B110" s="119"/>
      <c r="C110" s="119"/>
      <c r="D110" s="169"/>
      <c r="E110" s="124"/>
      <c r="F110" s="128"/>
      <c r="G110" s="144"/>
      <c r="H110" s="144"/>
      <c r="I110" s="177"/>
      <c r="J110" s="128"/>
      <c r="K110" s="89"/>
      <c r="L110" s="133"/>
      <c r="M110" s="133"/>
      <c r="N110" s="133"/>
      <c r="O110" s="100"/>
      <c r="P110" s="94"/>
      <c r="Q110" s="89"/>
      <c r="R110" s="108"/>
      <c r="S110" s="104"/>
    </row>
    <row r="111" spans="1:19" x14ac:dyDescent="0.25">
      <c r="A111" s="119"/>
      <c r="B111" s="119"/>
      <c r="C111" s="119"/>
      <c r="D111" s="169"/>
      <c r="E111" s="124"/>
      <c r="F111" s="128"/>
      <c r="G111" s="144"/>
      <c r="H111" s="144"/>
      <c r="I111" s="177"/>
      <c r="J111" s="128"/>
      <c r="K111" s="89"/>
      <c r="L111" s="133"/>
      <c r="M111" s="133"/>
      <c r="N111" s="133"/>
      <c r="O111" s="100"/>
      <c r="P111" s="94"/>
      <c r="Q111" s="89"/>
      <c r="R111" s="108"/>
      <c r="S111" s="104"/>
    </row>
    <row r="112" spans="1:19" x14ac:dyDescent="0.25">
      <c r="A112" s="119"/>
      <c r="B112" s="119"/>
      <c r="C112" s="119"/>
      <c r="D112" s="169"/>
      <c r="E112" s="124"/>
      <c r="F112" s="128"/>
      <c r="G112" s="144"/>
      <c r="H112" s="144"/>
      <c r="I112" s="177"/>
      <c r="J112" s="128"/>
      <c r="K112" s="89"/>
      <c r="L112" s="133"/>
      <c r="M112" s="133"/>
      <c r="N112" s="133"/>
      <c r="O112" s="100"/>
      <c r="P112" s="94"/>
      <c r="Q112" s="89"/>
      <c r="R112" s="108"/>
      <c r="S112" s="104"/>
    </row>
    <row r="113" spans="1:19" x14ac:dyDescent="0.25">
      <c r="A113" s="119"/>
      <c r="B113" s="119"/>
      <c r="C113" s="119"/>
      <c r="D113" s="169"/>
      <c r="E113" s="124"/>
      <c r="F113" s="128"/>
      <c r="G113" s="144"/>
      <c r="H113" s="144"/>
      <c r="I113" s="177"/>
      <c r="J113" s="128"/>
      <c r="K113" s="89"/>
      <c r="L113" s="133"/>
      <c r="M113" s="133"/>
      <c r="N113" s="133"/>
      <c r="O113" s="100"/>
      <c r="P113" s="94"/>
      <c r="Q113" s="89"/>
      <c r="R113" s="108"/>
      <c r="S113" s="104"/>
    </row>
    <row r="114" spans="1:19" x14ac:dyDescent="0.25">
      <c r="A114" s="119"/>
      <c r="B114" s="119"/>
      <c r="C114" s="119"/>
      <c r="D114" s="169"/>
      <c r="E114" s="124"/>
      <c r="F114" s="128"/>
      <c r="G114" s="144"/>
      <c r="H114" s="144"/>
      <c r="I114" s="177"/>
      <c r="J114" s="128"/>
      <c r="K114" s="89"/>
      <c r="L114" s="133"/>
      <c r="M114" s="133"/>
      <c r="N114" s="133"/>
      <c r="O114" s="100"/>
      <c r="P114" s="94"/>
      <c r="Q114" s="89"/>
      <c r="R114" s="108"/>
      <c r="S114" s="104"/>
    </row>
    <row r="115" spans="1:19" x14ac:dyDescent="0.25">
      <c r="A115" s="119"/>
      <c r="B115" s="119"/>
      <c r="C115" s="119"/>
      <c r="D115" s="169"/>
      <c r="E115" s="124"/>
      <c r="F115" s="128"/>
      <c r="G115" s="144"/>
      <c r="H115" s="144"/>
      <c r="I115" s="177"/>
      <c r="J115" s="128"/>
      <c r="K115" s="89"/>
      <c r="L115" s="133"/>
      <c r="M115" s="133"/>
      <c r="N115" s="133"/>
      <c r="O115" s="100"/>
      <c r="P115" s="94"/>
      <c r="Q115" s="89"/>
      <c r="R115" s="108"/>
      <c r="S115" s="104"/>
    </row>
    <row r="116" spans="1:19" x14ac:dyDescent="0.25">
      <c r="A116" s="119"/>
      <c r="B116" s="119"/>
      <c r="C116" s="119"/>
      <c r="D116" s="169"/>
      <c r="E116" s="124"/>
      <c r="F116" s="128"/>
      <c r="G116" s="144"/>
      <c r="H116" s="144"/>
      <c r="I116" s="177"/>
      <c r="J116" s="128"/>
      <c r="K116" s="89"/>
      <c r="L116" s="133"/>
      <c r="M116" s="133"/>
      <c r="N116" s="133"/>
      <c r="O116" s="100"/>
      <c r="P116" s="94"/>
      <c r="Q116" s="89"/>
      <c r="R116" s="108"/>
      <c r="S116" s="104"/>
    </row>
    <row r="117" spans="1:19" x14ac:dyDescent="0.25">
      <c r="A117" s="119"/>
      <c r="B117" s="119"/>
      <c r="C117" s="119"/>
      <c r="D117" s="169"/>
      <c r="E117" s="124"/>
      <c r="F117" s="128"/>
      <c r="G117" s="144"/>
      <c r="H117" s="144"/>
      <c r="I117" s="177"/>
      <c r="J117" s="128"/>
      <c r="K117" s="89"/>
      <c r="L117" s="133"/>
      <c r="M117" s="133"/>
      <c r="N117" s="133"/>
      <c r="O117" s="100"/>
      <c r="P117" s="94"/>
      <c r="Q117" s="89"/>
      <c r="R117" s="108"/>
      <c r="S117" s="104"/>
    </row>
    <row r="118" spans="1:19" x14ac:dyDescent="0.25">
      <c r="A118" s="119"/>
      <c r="B118" s="119"/>
      <c r="C118" s="119"/>
      <c r="D118" s="169"/>
      <c r="E118" s="124"/>
      <c r="F118" s="128"/>
      <c r="G118" s="144"/>
      <c r="H118" s="144"/>
      <c r="I118" s="177"/>
      <c r="J118" s="128"/>
      <c r="K118" s="89"/>
      <c r="L118" s="133"/>
      <c r="M118" s="133"/>
      <c r="N118" s="133"/>
      <c r="O118" s="100"/>
      <c r="P118" s="94"/>
      <c r="Q118" s="89"/>
      <c r="R118" s="108"/>
      <c r="S118" s="104"/>
    </row>
    <row r="119" spans="1:19" x14ac:dyDescent="0.25">
      <c r="A119" s="119"/>
      <c r="B119" s="119"/>
      <c r="C119" s="119"/>
      <c r="D119" s="169"/>
      <c r="E119" s="124"/>
      <c r="F119" s="128"/>
      <c r="G119" s="144"/>
      <c r="H119" s="144"/>
      <c r="I119" s="177"/>
      <c r="J119" s="128"/>
      <c r="K119" s="89"/>
      <c r="L119" s="133"/>
      <c r="M119" s="133"/>
      <c r="N119" s="133"/>
      <c r="O119" s="100"/>
      <c r="P119" s="94"/>
      <c r="Q119" s="89"/>
      <c r="R119" s="108"/>
      <c r="S119" s="104"/>
    </row>
    <row r="120" spans="1:19" x14ac:dyDescent="0.25">
      <c r="A120" s="119"/>
      <c r="B120" s="119"/>
      <c r="C120" s="119"/>
      <c r="D120" s="169"/>
      <c r="E120" s="124"/>
      <c r="F120" s="128"/>
      <c r="G120" s="144"/>
      <c r="H120" s="144"/>
      <c r="I120" s="177"/>
      <c r="J120" s="128"/>
      <c r="K120" s="89"/>
      <c r="L120" s="133"/>
      <c r="M120" s="133"/>
      <c r="N120" s="133"/>
      <c r="O120" s="100"/>
      <c r="P120" s="94"/>
      <c r="Q120" s="89"/>
      <c r="R120" s="108"/>
      <c r="S120" s="104"/>
    </row>
    <row r="121" spans="1:19" x14ac:dyDescent="0.25">
      <c r="A121" s="119"/>
      <c r="B121" s="119"/>
      <c r="C121" s="119"/>
      <c r="D121" s="169"/>
      <c r="E121" s="124"/>
      <c r="F121" s="128"/>
      <c r="G121" s="144"/>
      <c r="H121" s="144"/>
      <c r="I121" s="177"/>
      <c r="J121" s="128"/>
      <c r="K121" s="89"/>
      <c r="L121" s="133"/>
      <c r="M121" s="133"/>
      <c r="N121" s="133"/>
      <c r="O121" s="100"/>
      <c r="P121" s="94"/>
      <c r="Q121" s="89"/>
      <c r="R121" s="108"/>
      <c r="S121" s="104"/>
    </row>
    <row r="122" spans="1:19" x14ac:dyDescent="0.25">
      <c r="A122" s="119"/>
      <c r="B122" s="119"/>
      <c r="C122" s="119"/>
      <c r="D122" s="169"/>
      <c r="E122" s="124"/>
      <c r="F122" s="128"/>
      <c r="G122" s="144"/>
      <c r="H122" s="144"/>
      <c r="I122" s="177"/>
      <c r="J122" s="128"/>
      <c r="K122" s="89"/>
      <c r="L122" s="133"/>
      <c r="M122" s="133"/>
      <c r="N122" s="133"/>
      <c r="O122" s="100"/>
      <c r="P122" s="94"/>
      <c r="Q122" s="89"/>
      <c r="R122" s="108"/>
      <c r="S122" s="104"/>
    </row>
    <row r="123" spans="1:19" x14ac:dyDescent="0.25">
      <c r="A123" s="119"/>
      <c r="B123" s="119"/>
      <c r="C123" s="119"/>
      <c r="D123" s="169"/>
      <c r="E123" s="124"/>
      <c r="F123" s="128"/>
      <c r="G123" s="144"/>
      <c r="H123" s="144"/>
      <c r="I123" s="177"/>
      <c r="J123" s="128"/>
      <c r="K123" s="89"/>
      <c r="L123" s="133"/>
      <c r="M123" s="133"/>
      <c r="N123" s="133"/>
      <c r="O123" s="100"/>
      <c r="P123" s="94"/>
      <c r="Q123" s="89"/>
      <c r="R123" s="108"/>
      <c r="S123" s="104"/>
    </row>
    <row r="124" spans="1:19" x14ac:dyDescent="0.25">
      <c r="A124" s="119"/>
      <c r="B124" s="119"/>
      <c r="C124" s="119"/>
      <c r="D124" s="169"/>
      <c r="E124" s="124"/>
      <c r="F124" s="128"/>
      <c r="G124" s="144"/>
      <c r="H124" s="144"/>
      <c r="I124" s="177"/>
      <c r="J124" s="128"/>
      <c r="K124" s="89"/>
      <c r="L124" s="133"/>
      <c r="M124" s="133"/>
      <c r="N124" s="133"/>
      <c r="O124" s="100"/>
      <c r="P124" s="94"/>
      <c r="Q124" s="89"/>
      <c r="R124" s="108"/>
      <c r="S124" s="104"/>
    </row>
    <row r="125" spans="1:19" x14ac:dyDescent="0.25">
      <c r="A125" s="119"/>
      <c r="B125" s="119"/>
      <c r="C125" s="119"/>
      <c r="D125" s="169"/>
      <c r="E125" s="124"/>
      <c r="F125" s="128"/>
      <c r="G125" s="144"/>
      <c r="H125" s="144"/>
      <c r="I125" s="177"/>
      <c r="J125" s="128"/>
      <c r="K125" s="89"/>
      <c r="L125" s="133"/>
      <c r="M125" s="133"/>
      <c r="N125" s="133"/>
      <c r="O125" s="100"/>
      <c r="P125" s="94"/>
      <c r="Q125" s="89"/>
      <c r="R125" s="108"/>
      <c r="S125" s="104"/>
    </row>
    <row r="126" spans="1:19" x14ac:dyDescent="0.25">
      <c r="A126" s="119"/>
      <c r="B126" s="119"/>
      <c r="C126" s="119"/>
      <c r="D126" s="169"/>
      <c r="E126" s="124"/>
      <c r="F126" s="128"/>
      <c r="G126" s="144"/>
      <c r="H126" s="144"/>
      <c r="I126" s="177"/>
      <c r="J126" s="128"/>
      <c r="K126" s="89"/>
      <c r="L126" s="133"/>
      <c r="M126" s="133"/>
      <c r="N126" s="133"/>
      <c r="O126" s="100"/>
      <c r="P126" s="94"/>
      <c r="Q126" s="89"/>
      <c r="R126" s="108"/>
      <c r="S126" s="104"/>
    </row>
    <row r="127" spans="1:19" x14ac:dyDescent="0.25">
      <c r="A127" s="119"/>
      <c r="B127" s="119"/>
      <c r="C127" s="119"/>
      <c r="D127" s="169"/>
      <c r="E127" s="124"/>
      <c r="F127" s="128"/>
      <c r="G127" s="144"/>
      <c r="H127" s="144"/>
      <c r="I127" s="177"/>
      <c r="J127" s="128"/>
      <c r="K127" s="89"/>
      <c r="L127" s="133"/>
      <c r="M127" s="133"/>
      <c r="N127" s="133"/>
      <c r="O127" s="100"/>
      <c r="P127" s="94"/>
      <c r="Q127" s="89"/>
      <c r="R127" s="108"/>
      <c r="S127" s="104"/>
    </row>
    <row r="128" spans="1:19" x14ac:dyDescent="0.25">
      <c r="A128" s="119"/>
      <c r="B128" s="119"/>
      <c r="C128" s="119"/>
      <c r="D128" s="169"/>
      <c r="E128" s="124"/>
      <c r="F128" s="128"/>
      <c r="G128" s="144"/>
      <c r="H128" s="144"/>
      <c r="I128" s="177"/>
      <c r="J128" s="128"/>
      <c r="K128" s="89"/>
      <c r="L128" s="133"/>
      <c r="M128" s="133"/>
      <c r="N128" s="133"/>
      <c r="O128" s="100"/>
      <c r="P128" s="94"/>
      <c r="Q128" s="89"/>
      <c r="R128" s="108"/>
      <c r="S128" s="104"/>
    </row>
    <row r="129" spans="1:19" x14ac:dyDescent="0.25">
      <c r="A129" s="119"/>
      <c r="B129" s="119"/>
      <c r="C129" s="119"/>
      <c r="D129" s="169"/>
      <c r="E129" s="124"/>
      <c r="F129" s="128"/>
      <c r="G129" s="144"/>
      <c r="H129" s="144"/>
      <c r="I129" s="177"/>
      <c r="J129" s="128"/>
      <c r="K129" s="89"/>
      <c r="L129" s="133"/>
      <c r="M129" s="133"/>
      <c r="N129" s="133"/>
      <c r="O129" s="100"/>
      <c r="P129" s="94"/>
      <c r="Q129" s="89"/>
      <c r="R129" s="108"/>
      <c r="S129" s="104"/>
    </row>
    <row r="130" spans="1:19" x14ac:dyDescent="0.25">
      <c r="A130" s="119"/>
      <c r="B130" s="119"/>
      <c r="C130" s="119"/>
      <c r="D130" s="169"/>
      <c r="E130" s="124"/>
      <c r="F130" s="128"/>
      <c r="G130" s="144"/>
      <c r="H130" s="144"/>
      <c r="I130" s="177"/>
      <c r="J130" s="128"/>
      <c r="K130" s="89"/>
      <c r="L130" s="133"/>
      <c r="M130" s="133"/>
      <c r="N130" s="133"/>
      <c r="O130" s="100"/>
      <c r="P130" s="94"/>
      <c r="Q130" s="89"/>
      <c r="R130" s="108"/>
      <c r="S130" s="104"/>
    </row>
    <row r="131" spans="1:19" x14ac:dyDescent="0.25">
      <c r="A131" s="119"/>
      <c r="B131" s="119"/>
      <c r="C131" s="119"/>
      <c r="D131" s="169"/>
      <c r="E131" s="124"/>
      <c r="F131" s="128"/>
      <c r="G131" s="144"/>
      <c r="H131" s="144"/>
      <c r="I131" s="177"/>
      <c r="J131" s="128"/>
      <c r="K131" s="89"/>
      <c r="L131" s="133"/>
      <c r="M131" s="133"/>
      <c r="N131" s="133"/>
      <c r="O131" s="100"/>
      <c r="P131" s="94"/>
      <c r="Q131" s="89"/>
      <c r="R131" s="108"/>
      <c r="S131" s="104"/>
    </row>
    <row r="132" spans="1:19" x14ac:dyDescent="0.25">
      <c r="A132" s="119"/>
      <c r="B132" s="119"/>
      <c r="C132" s="119"/>
      <c r="D132" s="169"/>
      <c r="E132" s="124"/>
      <c r="F132" s="128"/>
      <c r="G132" s="144"/>
      <c r="H132" s="144"/>
      <c r="I132" s="177"/>
      <c r="J132" s="128"/>
      <c r="K132" s="89"/>
      <c r="L132" s="133"/>
      <c r="M132" s="133"/>
      <c r="N132" s="133"/>
      <c r="O132" s="100"/>
      <c r="P132" s="94"/>
      <c r="Q132" s="89"/>
      <c r="R132" s="108"/>
      <c r="S132" s="104"/>
    </row>
    <row r="133" spans="1:19" x14ac:dyDescent="0.25">
      <c r="A133" s="119"/>
      <c r="B133" s="119"/>
      <c r="C133" s="119"/>
      <c r="D133" s="169"/>
      <c r="E133" s="124"/>
      <c r="F133" s="128"/>
      <c r="G133" s="144"/>
      <c r="H133" s="144"/>
      <c r="I133" s="177"/>
      <c r="J133" s="128"/>
      <c r="K133" s="89"/>
      <c r="L133" s="133"/>
      <c r="M133" s="133"/>
      <c r="N133" s="133"/>
      <c r="O133" s="100"/>
      <c r="P133" s="94"/>
      <c r="Q133" s="89"/>
      <c r="R133" s="108"/>
      <c r="S133" s="104"/>
    </row>
    <row r="134" spans="1:19" x14ac:dyDescent="0.25">
      <c r="A134" s="119"/>
      <c r="B134" s="119"/>
      <c r="C134" s="119"/>
      <c r="D134" s="169"/>
      <c r="E134" s="124"/>
      <c r="F134" s="128"/>
      <c r="G134" s="144"/>
      <c r="H134" s="144"/>
      <c r="I134" s="177"/>
      <c r="J134" s="128"/>
      <c r="K134" s="89"/>
      <c r="L134" s="133"/>
      <c r="M134" s="133"/>
      <c r="N134" s="133"/>
      <c r="O134" s="100"/>
      <c r="P134" s="94"/>
      <c r="Q134" s="89"/>
      <c r="R134" s="108"/>
      <c r="S134" s="104"/>
    </row>
    <row r="135" spans="1:19" x14ac:dyDescent="0.25">
      <c r="A135" s="119"/>
      <c r="B135" s="119"/>
      <c r="C135" s="119"/>
      <c r="D135" s="169"/>
      <c r="E135" s="124"/>
      <c r="F135" s="128"/>
      <c r="G135" s="144"/>
      <c r="H135" s="144"/>
      <c r="I135" s="177"/>
      <c r="J135" s="128"/>
      <c r="K135" s="89"/>
      <c r="L135" s="133"/>
      <c r="M135" s="133"/>
      <c r="N135" s="133"/>
      <c r="O135" s="100"/>
      <c r="P135" s="94"/>
      <c r="Q135" s="89"/>
      <c r="R135" s="108"/>
      <c r="S135" s="104"/>
    </row>
    <row r="136" spans="1:19" x14ac:dyDescent="0.25">
      <c r="A136" s="119"/>
      <c r="B136" s="119"/>
      <c r="C136" s="119"/>
      <c r="D136" s="169"/>
      <c r="E136" s="124"/>
      <c r="F136" s="128"/>
      <c r="G136" s="144"/>
      <c r="H136" s="144"/>
      <c r="I136" s="177"/>
      <c r="J136" s="128"/>
      <c r="K136" s="89"/>
      <c r="L136" s="133"/>
      <c r="M136" s="133"/>
      <c r="N136" s="133"/>
      <c r="O136" s="100"/>
      <c r="P136" s="94"/>
      <c r="Q136" s="89"/>
      <c r="R136" s="108"/>
      <c r="S136" s="104"/>
    </row>
    <row r="137" spans="1:19" x14ac:dyDescent="0.25">
      <c r="A137" s="119"/>
      <c r="B137" s="119"/>
      <c r="C137" s="119"/>
      <c r="D137" s="169"/>
      <c r="E137" s="124"/>
      <c r="F137" s="128"/>
      <c r="G137" s="144"/>
      <c r="H137" s="144"/>
      <c r="I137" s="177"/>
      <c r="J137" s="128"/>
      <c r="K137" s="89"/>
      <c r="L137" s="133"/>
      <c r="M137" s="133"/>
      <c r="N137" s="133"/>
      <c r="O137" s="100"/>
      <c r="P137" s="94"/>
      <c r="Q137" s="89"/>
      <c r="R137" s="108"/>
      <c r="S137" s="104"/>
    </row>
    <row r="138" spans="1:19" x14ac:dyDescent="0.25">
      <c r="A138" s="119"/>
      <c r="B138" s="119"/>
      <c r="C138" s="119"/>
      <c r="D138" s="169"/>
      <c r="E138" s="124"/>
      <c r="F138" s="128"/>
      <c r="G138" s="144"/>
      <c r="H138" s="144"/>
      <c r="I138" s="177"/>
      <c r="J138" s="128"/>
      <c r="K138" s="89"/>
      <c r="L138" s="133"/>
      <c r="M138" s="133"/>
      <c r="N138" s="133"/>
      <c r="O138" s="100"/>
      <c r="P138" s="94"/>
      <c r="Q138" s="89"/>
      <c r="R138" s="108"/>
      <c r="S138" s="104"/>
    </row>
    <row r="139" spans="1:19" x14ac:dyDescent="0.25">
      <c r="A139" s="119"/>
      <c r="B139" s="119"/>
      <c r="C139" s="119"/>
      <c r="D139" s="169"/>
      <c r="E139" s="124"/>
      <c r="F139" s="128"/>
      <c r="G139" s="144"/>
      <c r="H139" s="144"/>
      <c r="I139" s="177"/>
      <c r="J139" s="128"/>
      <c r="K139" s="89"/>
      <c r="L139" s="133"/>
      <c r="M139" s="133"/>
      <c r="N139" s="133"/>
      <c r="O139" s="100"/>
      <c r="P139" s="94"/>
      <c r="Q139" s="89"/>
      <c r="R139" s="108"/>
      <c r="S139" s="104"/>
    </row>
    <row r="140" spans="1:19" x14ac:dyDescent="0.25">
      <c r="A140" s="119"/>
      <c r="B140" s="119"/>
      <c r="C140" s="119"/>
      <c r="D140" s="169"/>
      <c r="E140" s="124"/>
      <c r="F140" s="128"/>
      <c r="G140" s="144"/>
      <c r="H140" s="144"/>
      <c r="I140" s="177"/>
      <c r="J140" s="128"/>
      <c r="K140" s="89"/>
      <c r="L140" s="133"/>
      <c r="M140" s="133"/>
      <c r="N140" s="133"/>
      <c r="O140" s="100"/>
      <c r="P140" s="94"/>
      <c r="Q140" s="89"/>
      <c r="R140" s="108"/>
      <c r="S140" s="104"/>
    </row>
    <row r="141" spans="1:19" x14ac:dyDescent="0.25">
      <c r="A141" s="119"/>
      <c r="B141" s="119"/>
      <c r="C141" s="119"/>
      <c r="D141" s="169"/>
      <c r="E141" s="124"/>
      <c r="F141" s="128"/>
      <c r="G141" s="144"/>
      <c r="H141" s="144"/>
      <c r="I141" s="177"/>
      <c r="J141" s="128"/>
      <c r="K141" s="89"/>
      <c r="L141" s="133"/>
      <c r="M141" s="133"/>
      <c r="N141" s="133"/>
      <c r="O141" s="100"/>
      <c r="P141" s="94"/>
      <c r="Q141" s="89"/>
      <c r="R141" s="108"/>
      <c r="S141" s="104"/>
    </row>
    <row r="142" spans="1:19" x14ac:dyDescent="0.25">
      <c r="A142" s="119"/>
      <c r="B142" s="119"/>
      <c r="C142" s="119"/>
      <c r="D142" s="169"/>
      <c r="E142" s="124"/>
      <c r="F142" s="128"/>
      <c r="G142" s="144"/>
      <c r="H142" s="144"/>
      <c r="I142" s="177"/>
      <c r="J142" s="128"/>
      <c r="K142" s="89"/>
      <c r="L142" s="133"/>
      <c r="M142" s="133"/>
      <c r="N142" s="133"/>
      <c r="O142" s="100"/>
      <c r="P142" s="94"/>
      <c r="Q142" s="89"/>
      <c r="R142" s="108"/>
      <c r="S142" s="104"/>
    </row>
    <row r="143" spans="1:19" x14ac:dyDescent="0.25">
      <c r="A143" s="119"/>
      <c r="B143" s="119"/>
      <c r="C143" s="119"/>
      <c r="D143" s="169"/>
      <c r="E143" s="124"/>
      <c r="F143" s="128"/>
      <c r="G143" s="144"/>
      <c r="H143" s="144"/>
      <c r="I143" s="177"/>
      <c r="J143" s="128"/>
      <c r="K143" s="89"/>
      <c r="L143" s="133"/>
      <c r="M143" s="133"/>
      <c r="N143" s="133"/>
      <c r="O143" s="100"/>
      <c r="P143" s="94"/>
      <c r="Q143" s="89"/>
      <c r="R143" s="108"/>
      <c r="S143" s="104"/>
    </row>
    <row r="144" spans="1:19" x14ac:dyDescent="0.25">
      <c r="A144" s="119"/>
      <c r="B144" s="119"/>
      <c r="C144" s="119"/>
      <c r="D144" s="169"/>
      <c r="E144" s="124"/>
      <c r="F144" s="128"/>
      <c r="G144" s="144"/>
      <c r="H144" s="144"/>
      <c r="I144" s="177"/>
      <c r="J144" s="128"/>
      <c r="K144" s="89"/>
      <c r="L144" s="133"/>
      <c r="M144" s="133"/>
      <c r="N144" s="133"/>
      <c r="O144" s="100"/>
      <c r="P144" s="94"/>
      <c r="Q144" s="89"/>
      <c r="R144" s="108"/>
      <c r="S144" s="104"/>
    </row>
    <row r="145" spans="1:19" x14ac:dyDescent="0.25">
      <c r="A145" s="119"/>
      <c r="B145" s="119"/>
      <c r="C145" s="119"/>
      <c r="D145" s="169"/>
      <c r="E145" s="124"/>
      <c r="F145" s="128"/>
      <c r="G145" s="144"/>
      <c r="H145" s="144"/>
      <c r="I145" s="177"/>
      <c r="J145" s="128"/>
      <c r="K145" s="89"/>
      <c r="L145" s="133"/>
      <c r="M145" s="133"/>
      <c r="N145" s="133"/>
      <c r="O145" s="100"/>
      <c r="P145" s="94"/>
      <c r="Q145" s="89"/>
      <c r="R145" s="108"/>
      <c r="S145" s="104"/>
    </row>
    <row r="146" spans="1:19" x14ac:dyDescent="0.25">
      <c r="A146" s="119"/>
      <c r="B146" s="119"/>
      <c r="C146" s="119"/>
      <c r="D146" s="169"/>
      <c r="E146" s="124"/>
      <c r="F146" s="128"/>
      <c r="G146" s="144"/>
      <c r="H146" s="144"/>
      <c r="I146" s="177"/>
      <c r="J146" s="128"/>
      <c r="K146" s="89"/>
      <c r="L146" s="133"/>
      <c r="M146" s="133"/>
      <c r="N146" s="133"/>
      <c r="O146" s="100"/>
      <c r="P146" s="94"/>
      <c r="Q146" s="89"/>
      <c r="R146" s="108"/>
      <c r="S146" s="104"/>
    </row>
    <row r="147" spans="1:19" x14ac:dyDescent="0.25">
      <c r="A147" s="119"/>
      <c r="B147" s="119"/>
      <c r="C147" s="119"/>
      <c r="D147" s="169"/>
      <c r="E147" s="124"/>
      <c r="F147" s="128"/>
      <c r="G147" s="144"/>
      <c r="H147" s="144"/>
      <c r="I147" s="177"/>
      <c r="J147" s="128"/>
      <c r="K147" s="89"/>
      <c r="L147" s="133"/>
      <c r="M147" s="133"/>
      <c r="N147" s="133"/>
      <c r="O147" s="100"/>
      <c r="P147" s="94"/>
      <c r="Q147" s="89"/>
      <c r="R147" s="108"/>
      <c r="S147" s="104"/>
    </row>
    <row r="148" spans="1:19" x14ac:dyDescent="0.25">
      <c r="A148" s="119"/>
      <c r="B148" s="119"/>
      <c r="C148" s="119"/>
      <c r="D148" s="169"/>
      <c r="E148" s="124"/>
      <c r="F148" s="128"/>
      <c r="G148" s="144"/>
      <c r="H148" s="144"/>
      <c r="I148" s="177"/>
      <c r="J148" s="128"/>
      <c r="K148" s="89"/>
      <c r="L148" s="133"/>
      <c r="M148" s="133"/>
      <c r="N148" s="133"/>
      <c r="O148" s="100"/>
      <c r="P148" s="94"/>
      <c r="Q148" s="89"/>
      <c r="R148" s="108"/>
      <c r="S148" s="104"/>
    </row>
    <row r="149" spans="1:19" x14ac:dyDescent="0.25">
      <c r="A149" s="119"/>
      <c r="B149" s="119"/>
      <c r="C149" s="119"/>
      <c r="D149" s="169"/>
      <c r="E149" s="124"/>
      <c r="F149" s="128"/>
      <c r="G149" s="144"/>
      <c r="H149" s="144"/>
      <c r="I149" s="177"/>
      <c r="J149" s="128"/>
      <c r="K149" s="89"/>
      <c r="L149" s="133"/>
      <c r="M149" s="133"/>
      <c r="N149" s="133"/>
      <c r="O149" s="100"/>
      <c r="P149" s="94"/>
      <c r="Q149" s="89"/>
      <c r="R149" s="108"/>
      <c r="S149" s="104"/>
    </row>
    <row r="150" spans="1:19" x14ac:dyDescent="0.25">
      <c r="A150" s="119"/>
      <c r="B150" s="119"/>
      <c r="C150" s="119"/>
      <c r="D150" s="169"/>
      <c r="E150" s="124"/>
      <c r="F150" s="128"/>
      <c r="G150" s="144"/>
      <c r="H150" s="144"/>
      <c r="I150" s="177"/>
      <c r="J150" s="128"/>
      <c r="K150" s="89"/>
      <c r="L150" s="133"/>
      <c r="M150" s="133"/>
      <c r="N150" s="133"/>
      <c r="O150" s="100"/>
      <c r="P150" s="94"/>
      <c r="Q150" s="89"/>
      <c r="R150" s="108"/>
      <c r="S150" s="104"/>
    </row>
    <row r="151" spans="1:19" x14ac:dyDescent="0.25">
      <c r="A151" s="119"/>
      <c r="B151" s="119"/>
      <c r="C151" s="119"/>
      <c r="D151" s="169"/>
      <c r="E151" s="124"/>
      <c r="F151" s="128"/>
      <c r="G151" s="144"/>
      <c r="H151" s="144"/>
      <c r="I151" s="177"/>
      <c r="J151" s="128"/>
      <c r="K151" s="89"/>
      <c r="L151" s="133"/>
      <c r="M151" s="133"/>
      <c r="N151" s="133"/>
      <c r="O151" s="100"/>
      <c r="P151" s="94"/>
      <c r="Q151" s="89"/>
      <c r="R151" s="108"/>
      <c r="S151" s="104"/>
    </row>
    <row r="152" spans="1:19" x14ac:dyDescent="0.25">
      <c r="A152" s="119"/>
      <c r="B152" s="119"/>
      <c r="C152" s="119"/>
      <c r="D152" s="169"/>
      <c r="E152" s="124"/>
      <c r="F152" s="128"/>
      <c r="G152" s="144"/>
      <c r="H152" s="144"/>
      <c r="I152" s="177"/>
      <c r="J152" s="128"/>
      <c r="K152" s="89"/>
      <c r="L152" s="133"/>
      <c r="M152" s="133"/>
      <c r="N152" s="133"/>
      <c r="O152" s="100"/>
      <c r="P152" s="94"/>
      <c r="Q152" s="89"/>
      <c r="R152" s="108"/>
      <c r="S152" s="104"/>
    </row>
    <row r="153" spans="1:19" x14ac:dyDescent="0.25">
      <c r="A153" s="119"/>
      <c r="B153" s="119"/>
      <c r="C153" s="119"/>
      <c r="D153" s="169"/>
      <c r="E153" s="124"/>
      <c r="F153" s="128"/>
      <c r="G153" s="144"/>
      <c r="H153" s="144"/>
      <c r="I153" s="177"/>
      <c r="J153" s="128"/>
      <c r="K153" s="89"/>
      <c r="L153" s="133"/>
      <c r="M153" s="133"/>
      <c r="N153" s="133"/>
      <c r="O153" s="100"/>
      <c r="P153" s="94"/>
      <c r="Q153" s="89"/>
      <c r="R153" s="108"/>
      <c r="S153" s="104"/>
    </row>
    <row r="154" spans="1:19" x14ac:dyDescent="0.25">
      <c r="A154" s="119"/>
      <c r="B154" s="119"/>
      <c r="C154" s="119"/>
      <c r="D154" s="169"/>
      <c r="E154" s="124"/>
      <c r="F154" s="128"/>
      <c r="G154" s="144"/>
      <c r="H154" s="144"/>
      <c r="I154" s="177"/>
      <c r="J154" s="128"/>
      <c r="K154" s="89"/>
      <c r="L154" s="133"/>
      <c r="M154" s="133"/>
      <c r="N154" s="133"/>
      <c r="O154" s="100"/>
      <c r="P154" s="94"/>
      <c r="Q154" s="89"/>
      <c r="R154" s="108"/>
      <c r="S154" s="104"/>
    </row>
    <row r="155" spans="1:19" x14ac:dyDescent="0.25">
      <c r="A155" s="119"/>
      <c r="B155" s="119"/>
      <c r="C155" s="119"/>
      <c r="D155" s="169"/>
      <c r="E155" s="124"/>
      <c r="F155" s="128"/>
      <c r="G155" s="144"/>
      <c r="H155" s="144"/>
      <c r="I155" s="177"/>
      <c r="J155" s="128"/>
      <c r="K155" s="89"/>
      <c r="L155" s="133"/>
      <c r="M155" s="133"/>
      <c r="N155" s="133"/>
      <c r="O155" s="100"/>
      <c r="P155" s="94"/>
      <c r="Q155" s="89"/>
      <c r="R155" s="108"/>
      <c r="S155" s="104"/>
    </row>
    <row r="156" spans="1:19" x14ac:dyDescent="0.25">
      <c r="A156" s="119"/>
      <c r="B156" s="119"/>
      <c r="C156" s="119"/>
      <c r="D156" s="169"/>
      <c r="E156" s="124"/>
      <c r="F156" s="128"/>
      <c r="G156" s="144"/>
      <c r="H156" s="144"/>
      <c r="I156" s="177"/>
      <c r="J156" s="128"/>
      <c r="K156" s="89"/>
      <c r="L156" s="133"/>
      <c r="M156" s="133"/>
      <c r="N156" s="133"/>
      <c r="O156" s="100"/>
      <c r="P156" s="94"/>
      <c r="Q156" s="89"/>
      <c r="R156" s="108"/>
      <c r="S156" s="104"/>
    </row>
    <row r="157" spans="1:19" x14ac:dyDescent="0.25">
      <c r="A157" s="119"/>
      <c r="B157" s="119"/>
      <c r="C157" s="119"/>
      <c r="D157" s="169"/>
      <c r="E157" s="124"/>
      <c r="F157" s="128"/>
      <c r="G157" s="144"/>
      <c r="H157" s="144"/>
      <c r="I157" s="177"/>
      <c r="J157" s="128"/>
      <c r="K157" s="89"/>
      <c r="L157" s="133"/>
      <c r="M157" s="133"/>
      <c r="N157" s="133"/>
      <c r="O157" s="100"/>
      <c r="P157" s="94"/>
      <c r="Q157" s="89"/>
      <c r="R157" s="108"/>
      <c r="S157" s="104"/>
    </row>
    <row r="158" spans="1:19" x14ac:dyDescent="0.25">
      <c r="A158" s="119"/>
      <c r="B158" s="119"/>
      <c r="C158" s="119"/>
      <c r="D158" s="169"/>
      <c r="E158" s="124"/>
      <c r="F158" s="128"/>
      <c r="G158" s="144"/>
      <c r="H158" s="144"/>
      <c r="I158" s="177"/>
      <c r="J158" s="128"/>
      <c r="K158" s="89"/>
      <c r="L158" s="133"/>
      <c r="M158" s="133"/>
      <c r="N158" s="133"/>
      <c r="O158" s="100"/>
      <c r="P158" s="94"/>
      <c r="Q158" s="89"/>
      <c r="R158" s="108"/>
      <c r="S158" s="104"/>
    </row>
    <row r="159" spans="1:19" x14ac:dyDescent="0.25">
      <c r="A159" s="119"/>
      <c r="B159" s="119"/>
      <c r="C159" s="119"/>
      <c r="D159" s="169"/>
      <c r="E159" s="124"/>
      <c r="F159" s="128"/>
      <c r="G159" s="144"/>
      <c r="H159" s="144"/>
      <c r="I159" s="177"/>
      <c r="J159" s="128"/>
      <c r="K159" s="89"/>
      <c r="L159" s="133"/>
      <c r="M159" s="133"/>
      <c r="N159" s="133"/>
      <c r="O159" s="100"/>
      <c r="P159" s="94"/>
      <c r="Q159" s="89"/>
      <c r="R159" s="108"/>
      <c r="S159" s="104"/>
    </row>
    <row r="160" spans="1:19" x14ac:dyDescent="0.25">
      <c r="A160" s="119"/>
      <c r="B160" s="119"/>
      <c r="C160" s="119"/>
      <c r="D160" s="169"/>
      <c r="E160" s="124"/>
      <c r="F160" s="128"/>
      <c r="G160" s="144"/>
      <c r="H160" s="144"/>
      <c r="I160" s="177"/>
      <c r="J160" s="128"/>
      <c r="K160" s="89"/>
      <c r="L160" s="133"/>
      <c r="M160" s="133"/>
      <c r="N160" s="133"/>
      <c r="O160" s="100"/>
      <c r="P160" s="94"/>
      <c r="Q160" s="89"/>
      <c r="R160" s="108"/>
      <c r="S160" s="104"/>
    </row>
    <row r="161" spans="1:19" x14ac:dyDescent="0.25">
      <c r="A161" s="119"/>
      <c r="B161" s="119"/>
      <c r="C161" s="119"/>
      <c r="D161" s="169"/>
      <c r="E161" s="124"/>
      <c r="F161" s="128"/>
      <c r="G161" s="144"/>
      <c r="H161" s="144"/>
      <c r="I161" s="177"/>
      <c r="J161" s="128"/>
      <c r="K161" s="89"/>
      <c r="L161" s="133"/>
      <c r="M161" s="133"/>
      <c r="N161" s="133"/>
      <c r="O161" s="100"/>
      <c r="P161" s="94"/>
      <c r="Q161" s="89"/>
      <c r="R161" s="108"/>
      <c r="S161" s="104"/>
    </row>
    <row r="162" spans="1:19" x14ac:dyDescent="0.25">
      <c r="A162" s="119"/>
      <c r="B162" s="119"/>
      <c r="C162" s="119"/>
      <c r="D162" s="169"/>
      <c r="E162" s="124"/>
      <c r="F162" s="128"/>
      <c r="G162" s="144"/>
      <c r="H162" s="144"/>
      <c r="I162" s="177"/>
      <c r="J162" s="128"/>
      <c r="K162" s="89"/>
      <c r="L162" s="133"/>
      <c r="M162" s="133"/>
      <c r="N162" s="133"/>
      <c r="O162" s="100"/>
      <c r="P162" s="94"/>
      <c r="Q162" s="89"/>
      <c r="R162" s="108"/>
      <c r="S162" s="104"/>
    </row>
    <row r="163" spans="1:19" x14ac:dyDescent="0.25">
      <c r="A163" s="119"/>
      <c r="B163" s="119"/>
      <c r="C163" s="119"/>
      <c r="D163" s="169"/>
      <c r="E163" s="124"/>
      <c r="F163" s="128"/>
      <c r="G163" s="144"/>
      <c r="H163" s="144"/>
      <c r="I163" s="177"/>
      <c r="J163" s="128"/>
      <c r="K163" s="89"/>
      <c r="L163" s="133"/>
      <c r="M163" s="133"/>
      <c r="N163" s="133"/>
      <c r="O163" s="100"/>
      <c r="P163" s="94"/>
      <c r="Q163" s="89"/>
      <c r="R163" s="108"/>
      <c r="S163" s="104"/>
    </row>
    <row r="164" spans="1:19" x14ac:dyDescent="0.25">
      <c r="A164" s="119"/>
      <c r="B164" s="119"/>
      <c r="C164" s="119"/>
      <c r="D164" s="169"/>
      <c r="E164" s="124"/>
      <c r="F164" s="128"/>
      <c r="G164" s="144"/>
      <c r="H164" s="144"/>
      <c r="I164" s="177"/>
      <c r="J164" s="128"/>
      <c r="K164" s="89"/>
      <c r="L164" s="133"/>
      <c r="M164" s="133"/>
      <c r="N164" s="133"/>
      <c r="O164" s="100"/>
      <c r="P164" s="94"/>
      <c r="Q164" s="89"/>
      <c r="R164" s="108"/>
      <c r="S164" s="104"/>
    </row>
    <row r="165" spans="1:19" x14ac:dyDescent="0.25">
      <c r="A165" s="119"/>
      <c r="B165" s="119"/>
      <c r="C165" s="119"/>
      <c r="D165" s="169"/>
      <c r="E165" s="124"/>
      <c r="F165" s="128"/>
      <c r="G165" s="144"/>
      <c r="H165" s="144"/>
      <c r="I165" s="177"/>
      <c r="J165" s="128"/>
      <c r="K165" s="89"/>
      <c r="L165" s="133"/>
      <c r="M165" s="133"/>
      <c r="N165" s="133"/>
      <c r="O165" s="100"/>
      <c r="P165" s="94"/>
      <c r="Q165" s="89"/>
      <c r="R165" s="108"/>
      <c r="S165" s="104"/>
    </row>
    <row r="166" spans="1:19" x14ac:dyDescent="0.25">
      <c r="A166" s="119"/>
      <c r="B166" s="119"/>
      <c r="C166" s="119"/>
      <c r="D166" s="169"/>
      <c r="E166" s="124"/>
      <c r="F166" s="128"/>
      <c r="G166" s="144"/>
      <c r="H166" s="144"/>
      <c r="I166" s="177"/>
      <c r="J166" s="128"/>
      <c r="K166" s="89"/>
      <c r="L166" s="133"/>
      <c r="M166" s="133"/>
      <c r="N166" s="133"/>
      <c r="O166" s="100"/>
      <c r="P166" s="94"/>
      <c r="Q166" s="89"/>
      <c r="R166" s="108"/>
      <c r="S166" s="104"/>
    </row>
    <row r="167" spans="1:19" x14ac:dyDescent="0.25">
      <c r="A167" s="119"/>
      <c r="B167" s="119"/>
      <c r="C167" s="119"/>
      <c r="D167" s="169"/>
      <c r="E167" s="124"/>
      <c r="F167" s="128"/>
      <c r="G167" s="144"/>
      <c r="H167" s="144"/>
      <c r="I167" s="177"/>
      <c r="J167" s="128"/>
      <c r="K167" s="89"/>
      <c r="L167" s="133"/>
      <c r="M167" s="133"/>
      <c r="N167" s="133"/>
      <c r="O167" s="100"/>
      <c r="P167" s="94"/>
      <c r="Q167" s="89"/>
      <c r="R167" s="108"/>
      <c r="S167" s="104"/>
    </row>
    <row r="168" spans="1:19" x14ac:dyDescent="0.25">
      <c r="A168" s="119"/>
      <c r="B168" s="119"/>
      <c r="C168" s="119"/>
      <c r="D168" s="169"/>
      <c r="E168" s="124"/>
      <c r="F168" s="128"/>
      <c r="G168" s="144"/>
      <c r="H168" s="144"/>
      <c r="I168" s="177"/>
      <c r="J168" s="128"/>
      <c r="K168" s="89"/>
      <c r="L168" s="133"/>
      <c r="M168" s="133"/>
      <c r="N168" s="133"/>
      <c r="O168" s="100"/>
      <c r="P168" s="94"/>
      <c r="Q168" s="89"/>
      <c r="R168" s="108"/>
      <c r="S168" s="104"/>
    </row>
    <row r="169" spans="1:19" x14ac:dyDescent="0.25">
      <c r="A169" s="119"/>
      <c r="B169" s="119"/>
      <c r="C169" s="119"/>
      <c r="D169" s="169"/>
      <c r="E169" s="124"/>
      <c r="F169" s="128"/>
      <c r="G169" s="144"/>
      <c r="H169" s="144"/>
      <c r="I169" s="177"/>
      <c r="J169" s="128"/>
      <c r="K169" s="89"/>
      <c r="L169" s="133"/>
      <c r="M169" s="133"/>
      <c r="N169" s="133"/>
      <c r="O169" s="100"/>
      <c r="P169" s="94"/>
      <c r="Q169" s="89"/>
      <c r="R169" s="108"/>
      <c r="S169" s="104"/>
    </row>
    <row r="170" spans="1:19" x14ac:dyDescent="0.25">
      <c r="A170" s="119"/>
      <c r="B170" s="119"/>
      <c r="C170" s="119"/>
      <c r="D170" s="169"/>
      <c r="E170" s="124"/>
      <c r="F170" s="128"/>
      <c r="G170" s="144"/>
      <c r="H170" s="144"/>
      <c r="I170" s="177"/>
      <c r="J170" s="128"/>
      <c r="K170" s="89"/>
      <c r="L170" s="133"/>
      <c r="M170" s="133"/>
      <c r="N170" s="133"/>
      <c r="O170" s="100"/>
      <c r="P170" s="94"/>
      <c r="Q170" s="89"/>
      <c r="R170" s="108"/>
      <c r="S170" s="104"/>
    </row>
    <row r="171" spans="1:19" x14ac:dyDescent="0.25">
      <c r="A171" s="119"/>
      <c r="B171" s="119"/>
      <c r="C171" s="119"/>
      <c r="D171" s="169"/>
      <c r="E171" s="124"/>
      <c r="F171" s="128"/>
      <c r="G171" s="144"/>
      <c r="H171" s="144"/>
      <c r="I171" s="177"/>
      <c r="J171" s="128"/>
      <c r="K171" s="89"/>
      <c r="L171" s="133"/>
      <c r="M171" s="133"/>
      <c r="N171" s="133"/>
      <c r="O171" s="100"/>
      <c r="P171" s="94"/>
      <c r="Q171" s="89"/>
      <c r="R171" s="108"/>
      <c r="S171" s="104"/>
    </row>
    <row r="172" spans="1:19" x14ac:dyDescent="0.25">
      <c r="A172" s="119"/>
      <c r="B172" s="119"/>
      <c r="C172" s="119"/>
      <c r="D172" s="169"/>
      <c r="E172" s="124"/>
      <c r="F172" s="128"/>
      <c r="G172" s="144"/>
      <c r="H172" s="144"/>
      <c r="I172" s="177"/>
      <c r="J172" s="128"/>
      <c r="K172" s="89"/>
      <c r="L172" s="133"/>
      <c r="M172" s="133"/>
      <c r="N172" s="133"/>
      <c r="O172" s="100"/>
      <c r="P172" s="94"/>
      <c r="Q172" s="89"/>
      <c r="R172" s="108"/>
      <c r="S172" s="104"/>
    </row>
    <row r="173" spans="1:19" x14ac:dyDescent="0.25">
      <c r="A173" s="119"/>
      <c r="B173" s="119"/>
      <c r="C173" s="119"/>
      <c r="D173" s="169"/>
      <c r="E173" s="124"/>
      <c r="F173" s="128"/>
      <c r="G173" s="144"/>
      <c r="H173" s="144"/>
      <c r="I173" s="177"/>
      <c r="J173" s="128"/>
      <c r="K173" s="89"/>
      <c r="L173" s="133"/>
      <c r="M173" s="133"/>
      <c r="N173" s="133"/>
      <c r="O173" s="100"/>
      <c r="P173" s="94"/>
      <c r="Q173" s="89"/>
      <c r="R173" s="108"/>
      <c r="S173" s="104"/>
    </row>
    <row r="174" spans="1:19" x14ac:dyDescent="0.25">
      <c r="A174" s="119"/>
      <c r="B174" s="119"/>
      <c r="C174" s="119"/>
      <c r="D174" s="169"/>
      <c r="E174" s="124"/>
      <c r="F174" s="128"/>
      <c r="G174" s="144"/>
      <c r="H174" s="144"/>
      <c r="I174" s="177"/>
      <c r="J174" s="128"/>
      <c r="K174" s="89"/>
      <c r="L174" s="133"/>
      <c r="M174" s="133"/>
      <c r="N174" s="133"/>
      <c r="O174" s="100"/>
      <c r="P174" s="94"/>
      <c r="Q174" s="89"/>
      <c r="R174" s="108"/>
      <c r="S174" s="104"/>
    </row>
    <row r="175" spans="1:19" x14ac:dyDescent="0.25">
      <c r="A175" s="119"/>
      <c r="B175" s="119"/>
      <c r="C175" s="119"/>
      <c r="D175" s="169"/>
      <c r="E175" s="124"/>
      <c r="F175" s="128"/>
      <c r="G175" s="144"/>
      <c r="H175" s="144"/>
      <c r="I175" s="177"/>
      <c r="J175" s="128"/>
      <c r="K175" s="89"/>
      <c r="L175" s="133"/>
      <c r="M175" s="133"/>
      <c r="N175" s="133"/>
      <c r="O175" s="100"/>
      <c r="P175" s="94"/>
      <c r="Q175" s="89"/>
      <c r="R175" s="108"/>
      <c r="S175" s="104"/>
    </row>
    <row r="176" spans="1:19" x14ac:dyDescent="0.25">
      <c r="A176" s="119"/>
      <c r="B176" s="119"/>
      <c r="C176" s="119"/>
      <c r="D176" s="169"/>
      <c r="E176" s="124"/>
      <c r="F176" s="128"/>
      <c r="G176" s="144"/>
      <c r="H176" s="144"/>
      <c r="I176" s="177"/>
      <c r="J176" s="128"/>
      <c r="K176" s="89"/>
      <c r="L176" s="133"/>
      <c r="M176" s="133"/>
      <c r="N176" s="133"/>
      <c r="O176" s="100"/>
      <c r="P176" s="94"/>
      <c r="Q176" s="89"/>
      <c r="R176" s="108"/>
      <c r="S176" s="104"/>
    </row>
    <row r="177" spans="1:19" x14ac:dyDescent="0.25">
      <c r="A177" s="119"/>
      <c r="B177" s="119"/>
      <c r="C177" s="119"/>
      <c r="D177" s="169"/>
      <c r="E177" s="124"/>
      <c r="F177" s="128"/>
      <c r="G177" s="144"/>
      <c r="H177" s="144"/>
      <c r="I177" s="177"/>
      <c r="J177" s="128"/>
      <c r="K177" s="89"/>
      <c r="L177" s="133"/>
      <c r="M177" s="133"/>
      <c r="N177" s="133"/>
      <c r="O177" s="100"/>
      <c r="P177" s="94"/>
      <c r="Q177" s="89"/>
      <c r="R177" s="108"/>
      <c r="S177" s="104"/>
    </row>
    <row r="178" spans="1:19" x14ac:dyDescent="0.25">
      <c r="A178" s="119"/>
      <c r="B178" s="119"/>
      <c r="C178" s="119"/>
      <c r="D178" s="169"/>
      <c r="E178" s="124"/>
      <c r="F178" s="128"/>
      <c r="G178" s="144"/>
      <c r="H178" s="144"/>
      <c r="I178" s="177"/>
      <c r="J178" s="128"/>
      <c r="K178" s="89"/>
      <c r="L178" s="133"/>
      <c r="M178" s="133"/>
      <c r="N178" s="133"/>
      <c r="O178" s="100"/>
      <c r="P178" s="94"/>
      <c r="Q178" s="89"/>
      <c r="R178" s="108"/>
      <c r="S178" s="104"/>
    </row>
    <row r="179" spans="1:19" x14ac:dyDescent="0.25">
      <c r="A179" s="119"/>
      <c r="B179" s="119"/>
      <c r="C179" s="119"/>
      <c r="D179" s="169"/>
      <c r="E179" s="124"/>
      <c r="F179" s="128"/>
      <c r="G179" s="144"/>
      <c r="H179" s="144"/>
      <c r="I179" s="177"/>
      <c r="J179" s="128"/>
      <c r="K179" s="89"/>
      <c r="L179" s="133"/>
      <c r="M179" s="133"/>
      <c r="N179" s="133"/>
      <c r="O179" s="100"/>
      <c r="P179" s="94"/>
      <c r="Q179" s="89"/>
      <c r="R179" s="108"/>
      <c r="S179" s="104"/>
    </row>
    <row r="180" spans="1:19" x14ac:dyDescent="0.25">
      <c r="A180" s="119"/>
      <c r="B180" s="119"/>
      <c r="C180" s="119"/>
      <c r="D180" s="169"/>
      <c r="E180" s="124"/>
      <c r="F180" s="128"/>
      <c r="G180" s="144"/>
      <c r="H180" s="144"/>
      <c r="I180" s="177"/>
      <c r="J180" s="128"/>
      <c r="K180" s="89"/>
      <c r="L180" s="133"/>
      <c r="M180" s="133"/>
      <c r="N180" s="133"/>
      <c r="O180" s="100"/>
      <c r="P180" s="94"/>
      <c r="Q180" s="89"/>
      <c r="R180" s="108"/>
      <c r="S180" s="104"/>
    </row>
    <row r="181" spans="1:19" x14ac:dyDescent="0.25">
      <c r="A181" s="119"/>
      <c r="B181" s="119"/>
      <c r="C181" s="119"/>
      <c r="D181" s="169"/>
      <c r="E181" s="124"/>
      <c r="F181" s="128"/>
      <c r="G181" s="144"/>
      <c r="H181" s="144"/>
      <c r="I181" s="177"/>
      <c r="J181" s="128"/>
      <c r="K181" s="89"/>
      <c r="L181" s="133"/>
      <c r="M181" s="133"/>
      <c r="N181" s="133"/>
      <c r="O181" s="100"/>
      <c r="P181" s="94"/>
      <c r="Q181" s="89"/>
      <c r="R181" s="108"/>
      <c r="S181" s="104"/>
    </row>
    <row r="182" spans="1:19" x14ac:dyDescent="0.25">
      <c r="A182" s="119"/>
      <c r="B182" s="119"/>
      <c r="C182" s="119"/>
      <c r="D182" s="169"/>
      <c r="E182" s="124"/>
      <c r="F182" s="128"/>
      <c r="G182" s="144"/>
      <c r="H182" s="144"/>
      <c r="I182" s="177"/>
      <c r="J182" s="128"/>
      <c r="K182" s="89"/>
      <c r="L182" s="133"/>
      <c r="M182" s="133"/>
      <c r="N182" s="133"/>
      <c r="O182" s="100"/>
      <c r="P182" s="94"/>
      <c r="Q182" s="89"/>
      <c r="R182" s="108"/>
      <c r="S182" s="104"/>
    </row>
    <row r="183" spans="1:19" x14ac:dyDescent="0.25">
      <c r="A183" s="119"/>
      <c r="B183" s="119"/>
      <c r="C183" s="119"/>
      <c r="D183" s="169"/>
      <c r="E183" s="124"/>
      <c r="F183" s="128"/>
      <c r="G183" s="144"/>
      <c r="H183" s="144"/>
      <c r="I183" s="177"/>
      <c r="J183" s="128"/>
      <c r="K183" s="89"/>
      <c r="L183" s="133"/>
      <c r="M183" s="133"/>
      <c r="N183" s="133"/>
      <c r="O183" s="100"/>
      <c r="P183" s="94"/>
      <c r="Q183" s="89"/>
      <c r="R183" s="108"/>
      <c r="S183" s="104"/>
    </row>
    <row r="184" spans="1:19" x14ac:dyDescent="0.25">
      <c r="A184" s="119"/>
      <c r="B184" s="119"/>
      <c r="C184" s="119"/>
      <c r="D184" s="169"/>
      <c r="E184" s="124"/>
      <c r="F184" s="128"/>
      <c r="G184" s="144"/>
      <c r="H184" s="144"/>
      <c r="I184" s="177"/>
      <c r="J184" s="128"/>
      <c r="K184" s="89"/>
      <c r="L184" s="133"/>
      <c r="M184" s="133"/>
      <c r="N184" s="133"/>
      <c r="O184" s="100"/>
      <c r="P184" s="94"/>
      <c r="Q184" s="89"/>
      <c r="R184" s="108"/>
      <c r="S184" s="104"/>
    </row>
    <row r="185" spans="1:19" x14ac:dyDescent="0.25">
      <c r="A185" s="119"/>
      <c r="B185" s="119"/>
      <c r="C185" s="119"/>
      <c r="D185" s="169"/>
      <c r="E185" s="124"/>
      <c r="F185" s="128"/>
      <c r="G185" s="144"/>
      <c r="H185" s="144"/>
      <c r="I185" s="177"/>
      <c r="J185" s="128"/>
      <c r="K185" s="89"/>
      <c r="L185" s="133"/>
      <c r="M185" s="133"/>
      <c r="N185" s="133"/>
      <c r="O185" s="100"/>
      <c r="P185" s="94"/>
      <c r="Q185" s="89"/>
      <c r="R185" s="108"/>
      <c r="S185" s="104"/>
    </row>
    <row r="186" spans="1:19" x14ac:dyDescent="0.25">
      <c r="A186" s="119"/>
      <c r="B186" s="119"/>
      <c r="C186" s="119"/>
      <c r="D186" s="169"/>
      <c r="E186" s="124"/>
      <c r="F186" s="128"/>
      <c r="G186" s="144"/>
      <c r="H186" s="144"/>
      <c r="I186" s="177"/>
      <c r="J186" s="128"/>
      <c r="K186" s="89"/>
      <c r="L186" s="133"/>
      <c r="M186" s="133"/>
      <c r="N186" s="133"/>
      <c r="O186" s="100"/>
      <c r="P186" s="94"/>
      <c r="Q186" s="89"/>
      <c r="R186" s="108"/>
      <c r="S186" s="104"/>
    </row>
    <row r="187" spans="1:19" x14ac:dyDescent="0.25">
      <c r="A187" s="119"/>
      <c r="B187" s="119"/>
      <c r="C187" s="119"/>
      <c r="D187" s="169"/>
      <c r="E187" s="124"/>
      <c r="F187" s="128"/>
      <c r="G187" s="144"/>
      <c r="H187" s="144"/>
      <c r="I187" s="177"/>
      <c r="J187" s="128"/>
      <c r="K187" s="89"/>
      <c r="L187" s="133"/>
      <c r="M187" s="133"/>
      <c r="N187" s="133"/>
      <c r="O187" s="100"/>
      <c r="P187" s="94"/>
      <c r="Q187" s="89"/>
      <c r="R187" s="108"/>
      <c r="S187" s="104"/>
    </row>
    <row r="188" spans="1:19" x14ac:dyDescent="0.25">
      <c r="A188" s="119"/>
      <c r="B188" s="119"/>
      <c r="C188" s="119"/>
      <c r="D188" s="169"/>
      <c r="E188" s="124"/>
      <c r="F188" s="128"/>
      <c r="G188" s="144"/>
      <c r="H188" s="144"/>
      <c r="I188" s="177"/>
      <c r="J188" s="128"/>
      <c r="K188" s="89"/>
      <c r="L188" s="133"/>
      <c r="M188" s="133"/>
      <c r="N188" s="133"/>
      <c r="O188" s="100"/>
      <c r="P188" s="94"/>
      <c r="Q188" s="89"/>
      <c r="R188" s="108"/>
      <c r="S188" s="104"/>
    </row>
    <row r="189" spans="1:19" x14ac:dyDescent="0.25">
      <c r="A189" s="119"/>
      <c r="B189" s="119"/>
      <c r="C189" s="119"/>
      <c r="D189" s="169"/>
      <c r="E189" s="124"/>
      <c r="F189" s="128"/>
      <c r="G189" s="144"/>
      <c r="H189" s="144"/>
      <c r="I189" s="177"/>
      <c r="J189" s="128"/>
      <c r="K189" s="89"/>
      <c r="L189" s="133"/>
      <c r="M189" s="133"/>
      <c r="N189" s="133"/>
      <c r="O189" s="100"/>
      <c r="P189" s="94"/>
      <c r="Q189" s="89"/>
      <c r="R189" s="108"/>
      <c r="S189" s="104"/>
    </row>
    <row r="190" spans="1:19" x14ac:dyDescent="0.25">
      <c r="A190" s="119"/>
      <c r="B190" s="119"/>
      <c r="C190" s="119"/>
      <c r="D190" s="169"/>
      <c r="E190" s="124"/>
      <c r="F190" s="128"/>
      <c r="G190" s="144"/>
      <c r="H190" s="144"/>
      <c r="I190" s="177"/>
      <c r="J190" s="128"/>
      <c r="K190" s="89"/>
      <c r="L190" s="133"/>
      <c r="M190" s="133"/>
      <c r="N190" s="133"/>
      <c r="O190" s="100"/>
      <c r="P190" s="94"/>
      <c r="Q190" s="89"/>
      <c r="R190" s="108"/>
      <c r="S190" s="104"/>
    </row>
    <row r="191" spans="1:19" x14ac:dyDescent="0.25">
      <c r="A191" s="119"/>
      <c r="B191" s="119"/>
      <c r="C191" s="119"/>
      <c r="D191" s="169"/>
      <c r="E191" s="124"/>
      <c r="F191" s="128"/>
      <c r="G191" s="144"/>
      <c r="H191" s="144"/>
      <c r="I191" s="177"/>
      <c r="J191" s="128"/>
      <c r="K191" s="89"/>
      <c r="L191" s="133"/>
      <c r="M191" s="133"/>
      <c r="N191" s="133"/>
      <c r="O191" s="100"/>
      <c r="P191" s="94"/>
      <c r="Q191" s="89"/>
      <c r="R191" s="108"/>
      <c r="S191" s="104"/>
    </row>
    <row r="192" spans="1:19" x14ac:dyDescent="0.25">
      <c r="A192" s="119"/>
      <c r="B192" s="119"/>
      <c r="C192" s="119"/>
      <c r="D192" s="169"/>
      <c r="E192" s="124"/>
      <c r="F192" s="128"/>
      <c r="G192" s="144"/>
      <c r="H192" s="144"/>
      <c r="I192" s="177"/>
      <c r="J192" s="128"/>
      <c r="K192" s="89"/>
      <c r="L192" s="133"/>
      <c r="M192" s="133"/>
      <c r="N192" s="133"/>
      <c r="O192" s="100"/>
      <c r="P192" s="94"/>
      <c r="Q192" s="89"/>
      <c r="R192" s="108"/>
      <c r="S192" s="104"/>
    </row>
    <row r="193" spans="1:19" x14ac:dyDescent="0.25">
      <c r="A193" s="119"/>
      <c r="B193" s="119"/>
      <c r="C193" s="119"/>
      <c r="D193" s="169"/>
      <c r="E193" s="124"/>
      <c r="F193" s="128"/>
      <c r="G193" s="144"/>
      <c r="H193" s="144"/>
      <c r="I193" s="177"/>
      <c r="J193" s="128"/>
      <c r="K193" s="89"/>
      <c r="L193" s="133"/>
      <c r="M193" s="133"/>
      <c r="N193" s="133"/>
      <c r="O193" s="100"/>
      <c r="P193" s="94"/>
      <c r="Q193" s="89"/>
      <c r="R193" s="108"/>
      <c r="S193" s="104"/>
    </row>
    <row r="194" spans="1:19" x14ac:dyDescent="0.25">
      <c r="A194" s="119"/>
      <c r="B194" s="119"/>
      <c r="C194" s="119"/>
      <c r="D194" s="169"/>
      <c r="E194" s="124"/>
      <c r="F194" s="128"/>
      <c r="G194" s="144"/>
      <c r="H194" s="144"/>
      <c r="I194" s="177"/>
      <c r="J194" s="128"/>
      <c r="K194" s="89"/>
      <c r="L194" s="133"/>
      <c r="M194" s="133"/>
      <c r="N194" s="133"/>
      <c r="O194" s="100"/>
      <c r="P194" s="94"/>
      <c r="Q194" s="89"/>
      <c r="R194" s="108"/>
      <c r="S194" s="104"/>
    </row>
    <row r="195" spans="1:19" x14ac:dyDescent="0.25">
      <c r="A195" s="119"/>
      <c r="B195" s="119"/>
      <c r="C195" s="119"/>
      <c r="D195" s="169"/>
      <c r="E195" s="124"/>
      <c r="F195" s="128"/>
      <c r="G195" s="144"/>
      <c r="H195" s="144"/>
      <c r="I195" s="177"/>
      <c r="J195" s="128"/>
      <c r="K195" s="89"/>
      <c r="L195" s="133"/>
      <c r="M195" s="133"/>
      <c r="N195" s="133"/>
      <c r="O195" s="100"/>
      <c r="P195" s="94"/>
      <c r="Q195" s="89"/>
      <c r="R195" s="108"/>
      <c r="S195" s="104"/>
    </row>
    <row r="196" spans="1:19" x14ac:dyDescent="0.25">
      <c r="A196" s="119"/>
      <c r="B196" s="119"/>
      <c r="C196" s="119"/>
      <c r="D196" s="169"/>
      <c r="E196" s="124"/>
      <c r="F196" s="128"/>
      <c r="G196" s="144"/>
      <c r="H196" s="144"/>
      <c r="I196" s="177"/>
      <c r="J196" s="128"/>
      <c r="K196" s="89"/>
      <c r="L196" s="133"/>
      <c r="M196" s="133"/>
      <c r="N196" s="133"/>
      <c r="O196" s="100"/>
      <c r="P196" s="94"/>
      <c r="Q196" s="89"/>
      <c r="R196" s="108"/>
      <c r="S196" s="104"/>
    </row>
    <row r="197" spans="1:19" x14ac:dyDescent="0.25">
      <c r="A197" s="119"/>
      <c r="B197" s="119"/>
      <c r="C197" s="119"/>
      <c r="D197" s="169"/>
      <c r="E197" s="124"/>
      <c r="F197" s="128"/>
      <c r="G197" s="144"/>
      <c r="H197" s="144"/>
      <c r="I197" s="177"/>
      <c r="J197" s="128"/>
      <c r="K197" s="89"/>
      <c r="L197" s="133"/>
      <c r="M197" s="133"/>
      <c r="N197" s="133"/>
      <c r="O197" s="100"/>
      <c r="P197" s="94"/>
      <c r="Q197" s="89"/>
      <c r="R197" s="108"/>
      <c r="S197" s="104"/>
    </row>
    <row r="198" spans="1:19" x14ac:dyDescent="0.25">
      <c r="A198" s="119"/>
      <c r="B198" s="119"/>
      <c r="C198" s="119"/>
      <c r="D198" s="169"/>
      <c r="E198" s="124"/>
      <c r="F198" s="128"/>
      <c r="G198" s="144"/>
      <c r="H198" s="144"/>
      <c r="I198" s="177"/>
      <c r="J198" s="128"/>
      <c r="K198" s="89"/>
      <c r="L198" s="133"/>
      <c r="M198" s="133"/>
      <c r="N198" s="133"/>
      <c r="O198" s="100"/>
      <c r="P198" s="94"/>
      <c r="Q198" s="89"/>
      <c r="R198" s="108"/>
      <c r="S198" s="104"/>
    </row>
    <row r="199" spans="1:19" x14ac:dyDescent="0.25">
      <c r="A199" s="119"/>
      <c r="B199" s="119"/>
      <c r="C199" s="119"/>
      <c r="D199" s="169"/>
      <c r="E199" s="124"/>
      <c r="F199" s="128"/>
      <c r="G199" s="144"/>
      <c r="H199" s="144"/>
      <c r="I199" s="177"/>
      <c r="J199" s="128"/>
      <c r="K199" s="89"/>
      <c r="L199" s="133"/>
      <c r="M199" s="133"/>
      <c r="N199" s="133"/>
      <c r="O199" s="100"/>
      <c r="P199" s="94"/>
      <c r="Q199" s="89"/>
      <c r="R199" s="108"/>
      <c r="S199" s="104"/>
    </row>
    <row r="200" spans="1:19" x14ac:dyDescent="0.25">
      <c r="A200" s="119"/>
      <c r="B200" s="119"/>
      <c r="C200" s="119"/>
      <c r="D200" s="169"/>
      <c r="E200" s="124"/>
      <c r="F200" s="128"/>
      <c r="G200" s="144"/>
      <c r="H200" s="144"/>
      <c r="I200" s="177"/>
      <c r="J200" s="128"/>
      <c r="K200" s="89"/>
      <c r="L200" s="133"/>
      <c r="M200" s="133"/>
      <c r="N200" s="133"/>
      <c r="O200" s="100"/>
      <c r="P200" s="94"/>
      <c r="Q200" s="89"/>
      <c r="R200" s="108"/>
      <c r="S200" s="104"/>
    </row>
    <row r="201" spans="1:19" x14ac:dyDescent="0.25">
      <c r="A201" s="119"/>
      <c r="B201" s="119"/>
      <c r="C201" s="119"/>
      <c r="D201" s="169"/>
      <c r="E201" s="124"/>
      <c r="F201" s="128"/>
      <c r="G201" s="144"/>
      <c r="H201" s="144"/>
      <c r="I201" s="177"/>
      <c r="J201" s="128"/>
      <c r="K201" s="89"/>
      <c r="L201" s="133"/>
      <c r="M201" s="133"/>
      <c r="N201" s="133"/>
      <c r="O201" s="100"/>
      <c r="P201" s="94"/>
      <c r="Q201" s="89"/>
      <c r="R201" s="108"/>
      <c r="S201" s="104"/>
    </row>
    <row r="202" spans="1:19" x14ac:dyDescent="0.25">
      <c r="A202" s="119"/>
      <c r="B202" s="119"/>
      <c r="C202" s="119"/>
      <c r="D202" s="169"/>
      <c r="E202" s="124"/>
      <c r="F202" s="128"/>
      <c r="G202" s="144"/>
      <c r="H202" s="144"/>
      <c r="I202" s="177"/>
      <c r="J202" s="128"/>
      <c r="K202" s="89"/>
      <c r="L202" s="133"/>
      <c r="M202" s="133"/>
      <c r="N202" s="133"/>
      <c r="O202" s="100"/>
      <c r="P202" s="94"/>
      <c r="Q202" s="89"/>
      <c r="R202" s="108"/>
      <c r="S202" s="104"/>
    </row>
    <row r="203" spans="1:19" x14ac:dyDescent="0.25">
      <c r="A203" s="119"/>
      <c r="B203" s="119"/>
      <c r="C203" s="119"/>
      <c r="D203" s="169"/>
      <c r="E203" s="124"/>
      <c r="F203" s="128"/>
      <c r="G203" s="144"/>
      <c r="H203" s="144"/>
      <c r="I203" s="177"/>
      <c r="J203" s="128"/>
      <c r="K203" s="89"/>
      <c r="L203" s="133"/>
      <c r="M203" s="133"/>
      <c r="N203" s="133"/>
      <c r="O203" s="100"/>
      <c r="P203" s="94"/>
      <c r="Q203" s="89"/>
      <c r="R203" s="108"/>
      <c r="S203" s="104"/>
    </row>
    <row r="204" spans="1:19" x14ac:dyDescent="0.25">
      <c r="A204" s="119"/>
      <c r="B204" s="119"/>
      <c r="C204" s="119"/>
      <c r="D204" s="169"/>
      <c r="E204" s="124"/>
      <c r="F204" s="128"/>
      <c r="G204" s="144"/>
      <c r="H204" s="144"/>
      <c r="I204" s="177"/>
      <c r="J204" s="128"/>
      <c r="K204" s="89"/>
      <c r="L204" s="133"/>
      <c r="M204" s="133"/>
      <c r="N204" s="133"/>
      <c r="O204" s="100"/>
      <c r="P204" s="94"/>
      <c r="Q204" s="89"/>
      <c r="R204" s="108"/>
      <c r="S204" s="104"/>
    </row>
    <row r="205" spans="1:19" x14ac:dyDescent="0.25">
      <c r="A205" s="119"/>
      <c r="B205" s="119"/>
      <c r="C205" s="119"/>
      <c r="D205" s="169"/>
      <c r="E205" s="124"/>
      <c r="F205" s="128"/>
      <c r="G205" s="144"/>
      <c r="H205" s="144"/>
      <c r="I205" s="177"/>
      <c r="J205" s="128"/>
      <c r="K205" s="89"/>
      <c r="L205" s="133"/>
      <c r="M205" s="133"/>
      <c r="N205" s="133"/>
      <c r="O205" s="100"/>
      <c r="P205" s="94"/>
      <c r="Q205" s="89"/>
      <c r="R205" s="108"/>
      <c r="S205" s="104"/>
    </row>
    <row r="206" spans="1:19" x14ac:dyDescent="0.25">
      <c r="A206" s="119"/>
      <c r="B206" s="119"/>
      <c r="C206" s="119"/>
      <c r="D206" s="169"/>
      <c r="E206" s="124"/>
      <c r="F206" s="128"/>
      <c r="G206" s="144"/>
      <c r="H206" s="144"/>
      <c r="I206" s="177"/>
      <c r="J206" s="128"/>
      <c r="K206" s="89"/>
      <c r="L206" s="133"/>
      <c r="M206" s="133"/>
      <c r="N206" s="133"/>
      <c r="O206" s="100"/>
      <c r="P206" s="94"/>
      <c r="Q206" s="89"/>
      <c r="R206" s="108"/>
      <c r="S206" s="104"/>
    </row>
    <row r="207" spans="1:19" x14ac:dyDescent="0.25">
      <c r="A207" s="119"/>
      <c r="B207" s="119"/>
      <c r="C207" s="119"/>
      <c r="D207" s="169"/>
      <c r="E207" s="124"/>
      <c r="F207" s="128"/>
      <c r="G207" s="144"/>
      <c r="H207" s="144"/>
      <c r="I207" s="177"/>
      <c r="J207" s="128"/>
      <c r="K207" s="89"/>
      <c r="L207" s="133"/>
      <c r="M207" s="133"/>
      <c r="N207" s="133"/>
      <c r="O207" s="100"/>
      <c r="P207" s="94"/>
      <c r="Q207" s="89"/>
      <c r="R207" s="108"/>
      <c r="S207" s="104"/>
    </row>
    <row r="208" spans="1:19" x14ac:dyDescent="0.25">
      <c r="A208" s="119"/>
      <c r="B208" s="119"/>
      <c r="C208" s="119"/>
      <c r="D208" s="169"/>
      <c r="E208" s="124"/>
      <c r="F208" s="128"/>
      <c r="G208" s="144"/>
      <c r="H208" s="144"/>
      <c r="I208" s="177"/>
      <c r="J208" s="128"/>
      <c r="K208" s="89"/>
      <c r="L208" s="133"/>
      <c r="M208" s="133"/>
      <c r="N208" s="133"/>
      <c r="O208" s="100"/>
      <c r="P208" s="94"/>
      <c r="Q208" s="89"/>
      <c r="R208" s="108"/>
      <c r="S208" s="104"/>
    </row>
    <row r="209" spans="1:19" x14ac:dyDescent="0.25">
      <c r="A209" s="119"/>
      <c r="B209" s="119"/>
      <c r="C209" s="119"/>
      <c r="D209" s="169"/>
      <c r="E209" s="124"/>
      <c r="F209" s="128"/>
      <c r="G209" s="144"/>
      <c r="H209" s="144"/>
      <c r="I209" s="177"/>
      <c r="J209" s="128"/>
      <c r="K209" s="89"/>
      <c r="L209" s="133"/>
      <c r="M209" s="133"/>
      <c r="N209" s="133"/>
      <c r="O209" s="100"/>
      <c r="P209" s="94"/>
      <c r="Q209" s="89"/>
      <c r="R209" s="108"/>
      <c r="S209" s="104"/>
    </row>
    <row r="210" spans="1:19" x14ac:dyDescent="0.25">
      <c r="A210" s="119"/>
      <c r="B210" s="119"/>
      <c r="C210" s="119"/>
      <c r="D210" s="169"/>
      <c r="E210" s="124"/>
      <c r="F210" s="128"/>
      <c r="G210" s="144"/>
      <c r="H210" s="144"/>
      <c r="I210" s="177"/>
      <c r="J210" s="128"/>
      <c r="K210" s="89"/>
      <c r="L210" s="133"/>
      <c r="M210" s="133"/>
      <c r="N210" s="133"/>
      <c r="O210" s="100"/>
      <c r="P210" s="94"/>
      <c r="Q210" s="89"/>
      <c r="R210" s="108"/>
      <c r="S210" s="104"/>
    </row>
    <row r="211" spans="1:19" x14ac:dyDescent="0.25">
      <c r="A211" s="119"/>
      <c r="B211" s="119"/>
      <c r="C211" s="119"/>
      <c r="D211" s="169"/>
      <c r="E211" s="124"/>
      <c r="F211" s="128"/>
      <c r="G211" s="144"/>
      <c r="H211" s="144"/>
      <c r="I211" s="177"/>
      <c r="J211" s="128"/>
      <c r="K211" s="89"/>
      <c r="L211" s="133"/>
      <c r="M211" s="133"/>
      <c r="N211" s="133"/>
      <c r="O211" s="100"/>
      <c r="P211" s="94"/>
      <c r="Q211" s="89"/>
      <c r="R211" s="108"/>
      <c r="S211" s="104"/>
    </row>
    <row r="212" spans="1:19" x14ac:dyDescent="0.25">
      <c r="A212" s="119"/>
      <c r="B212" s="119"/>
      <c r="C212" s="119"/>
      <c r="D212" s="169"/>
      <c r="E212" s="124"/>
      <c r="F212" s="128"/>
      <c r="G212" s="144"/>
      <c r="H212" s="144"/>
      <c r="I212" s="177"/>
      <c r="J212" s="128"/>
      <c r="K212" s="89"/>
      <c r="L212" s="133"/>
      <c r="M212" s="133"/>
      <c r="N212" s="133"/>
      <c r="O212" s="100"/>
      <c r="P212" s="94"/>
      <c r="Q212" s="89"/>
      <c r="R212" s="108"/>
      <c r="S212" s="104"/>
    </row>
    <row r="213" spans="1:19" x14ac:dyDescent="0.25">
      <c r="A213" s="119"/>
      <c r="B213" s="119"/>
      <c r="C213" s="119"/>
      <c r="D213" s="169"/>
      <c r="E213" s="124"/>
      <c r="F213" s="128"/>
      <c r="G213" s="144"/>
      <c r="H213" s="144"/>
      <c r="I213" s="177"/>
      <c r="J213" s="128"/>
      <c r="K213" s="89"/>
      <c r="L213" s="133"/>
      <c r="M213" s="133"/>
      <c r="N213" s="133"/>
      <c r="O213" s="100"/>
      <c r="P213" s="94"/>
      <c r="Q213" s="89"/>
      <c r="R213" s="108"/>
      <c r="S213" s="104"/>
    </row>
    <row r="214" spans="1:19" x14ac:dyDescent="0.25">
      <c r="A214" s="119"/>
      <c r="B214" s="119"/>
      <c r="C214" s="119"/>
      <c r="D214" s="169"/>
      <c r="E214" s="124"/>
      <c r="F214" s="128"/>
      <c r="G214" s="144"/>
      <c r="H214" s="144"/>
      <c r="I214" s="177"/>
      <c r="J214" s="128"/>
      <c r="K214" s="89"/>
      <c r="L214" s="133"/>
      <c r="M214" s="133"/>
      <c r="N214" s="133"/>
      <c r="O214" s="100"/>
      <c r="P214" s="94"/>
      <c r="Q214" s="89"/>
      <c r="R214" s="108"/>
      <c r="S214" s="104"/>
    </row>
    <row r="215" spans="1:19" x14ac:dyDescent="0.25">
      <c r="A215" s="119"/>
      <c r="B215" s="119"/>
      <c r="C215" s="119"/>
      <c r="D215" s="169"/>
      <c r="E215" s="124"/>
      <c r="F215" s="128"/>
      <c r="G215" s="144"/>
      <c r="H215" s="144"/>
      <c r="I215" s="177"/>
      <c r="J215" s="128"/>
      <c r="K215" s="89"/>
      <c r="L215" s="133"/>
      <c r="M215" s="133"/>
      <c r="N215" s="133"/>
      <c r="O215" s="100"/>
      <c r="P215" s="94"/>
      <c r="Q215" s="89"/>
      <c r="R215" s="108"/>
      <c r="S215" s="104"/>
    </row>
    <row r="216" spans="1:19" x14ac:dyDescent="0.25">
      <c r="A216" s="119"/>
      <c r="B216" s="119"/>
      <c r="C216" s="119"/>
      <c r="D216" s="169"/>
      <c r="E216" s="124"/>
      <c r="F216" s="128"/>
      <c r="G216" s="144"/>
      <c r="H216" s="144"/>
      <c r="I216" s="177"/>
      <c r="J216" s="128"/>
      <c r="K216" s="89"/>
      <c r="L216" s="133"/>
      <c r="M216" s="133"/>
      <c r="N216" s="133"/>
      <c r="O216" s="100"/>
      <c r="P216" s="94"/>
      <c r="Q216" s="89"/>
      <c r="R216" s="108"/>
      <c r="S216" s="104"/>
    </row>
    <row r="217" spans="1:19" x14ac:dyDescent="0.25">
      <c r="A217" s="119"/>
      <c r="B217" s="119"/>
      <c r="C217" s="119"/>
      <c r="D217" s="169"/>
      <c r="E217" s="124"/>
      <c r="F217" s="128"/>
      <c r="G217" s="144"/>
      <c r="H217" s="144"/>
      <c r="I217" s="177"/>
      <c r="J217" s="128"/>
      <c r="K217" s="89"/>
      <c r="L217" s="133"/>
      <c r="M217" s="133"/>
      <c r="N217" s="133"/>
      <c r="O217" s="100"/>
      <c r="P217" s="94"/>
      <c r="Q217" s="89"/>
      <c r="R217" s="108"/>
      <c r="S217" s="104"/>
    </row>
    <row r="218" spans="1:19" x14ac:dyDescent="0.25">
      <c r="A218" s="119"/>
      <c r="B218" s="119"/>
      <c r="C218" s="119"/>
      <c r="D218" s="169"/>
      <c r="E218" s="124"/>
      <c r="F218" s="128"/>
      <c r="G218" s="144"/>
      <c r="H218" s="144"/>
      <c r="I218" s="177"/>
      <c r="J218" s="128"/>
      <c r="K218" s="89"/>
      <c r="L218" s="133"/>
      <c r="M218" s="133"/>
      <c r="N218" s="133"/>
      <c r="O218" s="100"/>
      <c r="P218" s="94"/>
      <c r="Q218" s="89"/>
      <c r="R218" s="108"/>
      <c r="S218" s="104"/>
    </row>
    <row r="219" spans="1:19" x14ac:dyDescent="0.25">
      <c r="A219" s="119"/>
      <c r="B219" s="119"/>
      <c r="C219" s="119"/>
      <c r="D219" s="169"/>
      <c r="E219" s="124"/>
      <c r="F219" s="128"/>
      <c r="G219" s="144"/>
      <c r="H219" s="144"/>
      <c r="I219" s="177"/>
      <c r="J219" s="128"/>
      <c r="K219" s="89"/>
      <c r="L219" s="133"/>
      <c r="M219" s="133"/>
      <c r="N219" s="133"/>
      <c r="O219" s="100"/>
      <c r="P219" s="94"/>
      <c r="Q219" s="89"/>
      <c r="R219" s="108"/>
      <c r="S219" s="104"/>
    </row>
    <row r="220" spans="1:19" x14ac:dyDescent="0.25">
      <c r="A220" s="119"/>
      <c r="B220" s="119"/>
      <c r="C220" s="119"/>
      <c r="D220" s="169"/>
      <c r="E220" s="124"/>
      <c r="F220" s="128"/>
      <c r="G220" s="144"/>
      <c r="H220" s="144"/>
      <c r="I220" s="177"/>
      <c r="J220" s="128"/>
      <c r="K220" s="89"/>
      <c r="L220" s="133"/>
      <c r="M220" s="133"/>
      <c r="N220" s="133"/>
      <c r="O220" s="100"/>
      <c r="P220" s="94"/>
      <c r="Q220" s="89"/>
      <c r="R220" s="108"/>
      <c r="S220" s="104"/>
    </row>
    <row r="221" spans="1:19" x14ac:dyDescent="0.25">
      <c r="A221" s="119"/>
      <c r="B221" s="119"/>
      <c r="C221" s="119"/>
      <c r="D221" s="169"/>
      <c r="E221" s="124"/>
      <c r="F221" s="128"/>
      <c r="G221" s="144"/>
      <c r="H221" s="144"/>
      <c r="I221" s="177"/>
      <c r="J221" s="128"/>
      <c r="K221" s="89"/>
      <c r="L221" s="133"/>
      <c r="M221" s="133"/>
      <c r="N221" s="133"/>
      <c r="O221" s="100"/>
      <c r="P221" s="94"/>
      <c r="Q221" s="89"/>
      <c r="R221" s="108"/>
      <c r="S221" s="104"/>
    </row>
    <row r="222" spans="1:19" x14ac:dyDescent="0.25">
      <c r="A222" s="119"/>
      <c r="B222" s="119"/>
      <c r="C222" s="119"/>
      <c r="D222" s="169"/>
      <c r="E222" s="124"/>
      <c r="F222" s="128"/>
      <c r="G222" s="144"/>
      <c r="H222" s="144"/>
      <c r="I222" s="177"/>
      <c r="J222" s="128"/>
      <c r="K222" s="89"/>
      <c r="L222" s="133"/>
      <c r="M222" s="133"/>
      <c r="N222" s="133"/>
      <c r="O222" s="100"/>
      <c r="P222" s="94"/>
      <c r="Q222" s="89"/>
      <c r="R222" s="108"/>
      <c r="S222" s="104"/>
    </row>
    <row r="223" spans="1:19" x14ac:dyDescent="0.25">
      <c r="A223" s="119"/>
      <c r="B223" s="119"/>
      <c r="C223" s="119"/>
      <c r="D223" s="169"/>
      <c r="E223" s="124"/>
      <c r="F223" s="128"/>
      <c r="G223" s="144"/>
      <c r="H223" s="144"/>
      <c r="I223" s="177"/>
      <c r="J223" s="128"/>
      <c r="K223" s="89"/>
      <c r="L223" s="133"/>
      <c r="M223" s="133"/>
      <c r="N223" s="133"/>
      <c r="O223" s="100"/>
      <c r="P223" s="94"/>
      <c r="Q223" s="89"/>
      <c r="R223" s="108"/>
      <c r="S223" s="104"/>
    </row>
    <row r="224" spans="1:19" x14ac:dyDescent="0.25">
      <c r="A224" s="119"/>
      <c r="B224" s="119"/>
      <c r="C224" s="119"/>
      <c r="D224" s="169"/>
      <c r="E224" s="124"/>
      <c r="F224" s="128"/>
      <c r="G224" s="144"/>
      <c r="H224" s="144"/>
      <c r="I224" s="177"/>
      <c r="J224" s="128"/>
      <c r="K224" s="89"/>
      <c r="L224" s="133"/>
      <c r="M224" s="133"/>
      <c r="N224" s="133"/>
      <c r="O224" s="100"/>
      <c r="P224" s="94"/>
      <c r="Q224" s="89"/>
      <c r="R224" s="108"/>
      <c r="S224" s="104"/>
    </row>
    <row r="225" spans="1:19" x14ac:dyDescent="0.25">
      <c r="A225" s="119"/>
      <c r="B225" s="119"/>
      <c r="C225" s="119"/>
      <c r="D225" s="169"/>
      <c r="E225" s="124"/>
      <c r="F225" s="128"/>
      <c r="G225" s="144"/>
      <c r="H225" s="144"/>
      <c r="I225" s="177"/>
      <c r="J225" s="128"/>
      <c r="K225" s="89"/>
      <c r="L225" s="133"/>
      <c r="M225" s="133"/>
      <c r="N225" s="133"/>
      <c r="O225" s="100"/>
      <c r="P225" s="94"/>
      <c r="Q225" s="89"/>
      <c r="R225" s="108"/>
      <c r="S225" s="104"/>
    </row>
    <row r="226" spans="1:19" x14ac:dyDescent="0.25">
      <c r="A226" s="119"/>
      <c r="B226" s="119"/>
      <c r="C226" s="119"/>
      <c r="D226" s="169"/>
      <c r="E226" s="124"/>
      <c r="F226" s="128"/>
      <c r="G226" s="144"/>
      <c r="H226" s="144"/>
      <c r="I226" s="177"/>
      <c r="J226" s="128"/>
      <c r="K226" s="89"/>
      <c r="L226" s="133"/>
      <c r="M226" s="133"/>
      <c r="N226" s="133"/>
      <c r="O226" s="100"/>
      <c r="P226" s="94"/>
      <c r="Q226" s="89"/>
      <c r="R226" s="108"/>
      <c r="S226" s="104"/>
    </row>
    <row r="227" spans="1:19" x14ac:dyDescent="0.25">
      <c r="A227" s="119"/>
      <c r="B227" s="119"/>
      <c r="C227" s="119"/>
      <c r="D227" s="169"/>
      <c r="E227" s="124"/>
      <c r="F227" s="128"/>
      <c r="G227" s="144"/>
      <c r="H227" s="144"/>
      <c r="I227" s="177"/>
      <c r="J227" s="128"/>
      <c r="K227" s="89"/>
      <c r="L227" s="133"/>
      <c r="M227" s="133"/>
      <c r="N227" s="133"/>
      <c r="O227" s="100"/>
      <c r="P227" s="94"/>
      <c r="Q227" s="89"/>
      <c r="R227" s="108"/>
      <c r="S227" s="104"/>
    </row>
    <row r="228" spans="1:19" x14ac:dyDescent="0.25">
      <c r="A228" s="119"/>
      <c r="B228" s="119"/>
      <c r="C228" s="119"/>
      <c r="D228" s="169"/>
      <c r="E228" s="124"/>
      <c r="F228" s="128"/>
      <c r="G228" s="144"/>
      <c r="H228" s="144"/>
      <c r="I228" s="177"/>
      <c r="J228" s="128"/>
      <c r="K228" s="89"/>
      <c r="L228" s="133"/>
      <c r="M228" s="133"/>
      <c r="N228" s="133"/>
      <c r="O228" s="100"/>
      <c r="P228" s="94"/>
      <c r="Q228" s="89"/>
      <c r="R228" s="108"/>
      <c r="S228" s="104"/>
    </row>
    <row r="229" spans="1:19" x14ac:dyDescent="0.25">
      <c r="A229" s="119"/>
      <c r="B229" s="119"/>
      <c r="C229" s="119"/>
      <c r="D229" s="169"/>
      <c r="E229" s="124"/>
      <c r="F229" s="128"/>
      <c r="G229" s="144"/>
      <c r="H229" s="144"/>
      <c r="I229" s="177"/>
      <c r="J229" s="128"/>
      <c r="K229" s="89"/>
      <c r="L229" s="133"/>
      <c r="M229" s="133"/>
      <c r="N229" s="133"/>
      <c r="O229" s="100"/>
      <c r="P229" s="94"/>
      <c r="Q229" s="89"/>
      <c r="R229" s="108"/>
      <c r="S229" s="104"/>
    </row>
    <row r="230" spans="1:19" x14ac:dyDescent="0.25">
      <c r="A230" s="119"/>
      <c r="B230" s="119"/>
      <c r="C230" s="119"/>
      <c r="D230" s="169"/>
      <c r="E230" s="124"/>
      <c r="F230" s="128"/>
      <c r="G230" s="144"/>
      <c r="H230" s="144"/>
      <c r="I230" s="177"/>
      <c r="J230" s="128"/>
      <c r="K230" s="89"/>
      <c r="L230" s="133"/>
      <c r="M230" s="133"/>
      <c r="N230" s="133"/>
      <c r="O230" s="100"/>
      <c r="P230" s="94"/>
      <c r="Q230" s="89"/>
      <c r="R230" s="108"/>
      <c r="S230" s="104"/>
    </row>
    <row r="231" spans="1:19" x14ac:dyDescent="0.25">
      <c r="A231" s="119"/>
      <c r="B231" s="119"/>
      <c r="C231" s="119"/>
      <c r="D231" s="169"/>
      <c r="E231" s="124"/>
      <c r="F231" s="128"/>
      <c r="G231" s="144"/>
      <c r="H231" s="144"/>
      <c r="I231" s="177"/>
      <c r="J231" s="128"/>
      <c r="K231" s="89"/>
      <c r="L231" s="133"/>
      <c r="M231" s="133"/>
      <c r="N231" s="133"/>
      <c r="O231" s="100"/>
      <c r="P231" s="94"/>
      <c r="Q231" s="89"/>
      <c r="R231" s="108"/>
      <c r="S231" s="104"/>
    </row>
    <row r="232" spans="1:19" x14ac:dyDescent="0.25">
      <c r="A232" s="119"/>
      <c r="B232" s="119"/>
      <c r="C232" s="119"/>
      <c r="D232" s="169"/>
      <c r="E232" s="124"/>
      <c r="F232" s="128"/>
      <c r="G232" s="144"/>
      <c r="H232" s="144"/>
      <c r="I232" s="177"/>
      <c r="J232" s="128"/>
      <c r="K232" s="89"/>
      <c r="L232" s="133"/>
      <c r="M232" s="133"/>
      <c r="N232" s="133"/>
      <c r="O232" s="100"/>
      <c r="P232" s="94"/>
      <c r="Q232" s="89"/>
      <c r="R232" s="108"/>
      <c r="S232" s="104"/>
    </row>
    <row r="233" spans="1:19" x14ac:dyDescent="0.25">
      <c r="A233" s="119"/>
      <c r="B233" s="119"/>
      <c r="C233" s="120"/>
      <c r="D233" s="170"/>
      <c r="E233" s="124"/>
      <c r="F233" s="128"/>
      <c r="G233" s="144"/>
      <c r="H233" s="144"/>
      <c r="I233" s="177"/>
      <c r="J233" s="128"/>
      <c r="K233" s="89"/>
      <c r="L233" s="133"/>
      <c r="M233" s="133"/>
      <c r="N233" s="133"/>
      <c r="O233" s="100"/>
      <c r="P233" s="94"/>
      <c r="Q233" s="89"/>
      <c r="R233" s="108"/>
      <c r="S233" s="104"/>
    </row>
    <row r="234" spans="1:19" x14ac:dyDescent="0.25">
      <c r="A234" s="120"/>
      <c r="B234" s="120"/>
      <c r="E234" s="125"/>
      <c r="F234" s="129"/>
      <c r="G234" s="145"/>
      <c r="H234" s="145"/>
      <c r="I234" s="178"/>
      <c r="J234" s="129"/>
      <c r="K234" s="90"/>
      <c r="L234" s="134"/>
      <c r="M234" s="134"/>
      <c r="N234" s="134"/>
      <c r="O234" s="101"/>
      <c r="P234" s="95"/>
      <c r="Q234" s="90"/>
      <c r="R234" s="109"/>
      <c r="S234" s="105"/>
    </row>
  </sheetData>
  <autoFilter ref="A3:S100" xr:uid="{00000000-0009-0000-0000-000002000000}"/>
  <mergeCells count="2">
    <mergeCell ref="F1:I1"/>
    <mergeCell ref="P1:S1"/>
  </mergeCells>
  <phoneticPr fontId="23" type="noConversion"/>
  <conditionalFormatting sqref="A1:D1 D101:D1048576">
    <cfRule type="containsText" dxfId="131" priority="65" operator="containsText" text="1-Partially meets target">
      <formula>NOT(ISERROR(SEARCH("1-Partially meets target",A1)))</formula>
    </cfRule>
  </conditionalFormatting>
  <conditionalFormatting sqref="A1:D1 D101:D1048576">
    <cfRule type="containsText" dxfId="130" priority="64" operator="containsText" text="2-Meets target">
      <formula>NOT(ISERROR(SEARCH("2-Meets target",A1)))</formula>
    </cfRule>
  </conditionalFormatting>
  <conditionalFormatting sqref="A1:D1 D101:D1048576">
    <cfRule type="containsText" dxfId="129" priority="63" operator="containsText" text="0-Does not meet target">
      <formula>NOT(ISERROR(SEARCH("0-Does not meet target",A1)))</formula>
    </cfRule>
  </conditionalFormatting>
  <conditionalFormatting sqref="O75:O1048576 O4:O73">
    <cfRule type="containsText" dxfId="128" priority="59" operator="containsText" text="Completed">
      <formula>NOT(ISERROR(SEARCH("Completed",O4)))</formula>
    </cfRule>
    <cfRule type="containsText" dxfId="127" priority="60" operator="containsText" text="Not yet started">
      <formula>NOT(ISERROR(SEARCH("Not yet started",O4)))</formula>
    </cfRule>
    <cfRule type="containsText" dxfId="126" priority="61" operator="containsText" text="Ongoing">
      <formula>NOT(ISERROR(SEARCH("Ongoing",O4)))</formula>
    </cfRule>
    <cfRule type="containsText" dxfId="125" priority="62" operator="containsText" text="Completed">
      <formula>NOT(ISERROR(SEARCH("Completed",O4)))</formula>
    </cfRule>
  </conditionalFormatting>
  <conditionalFormatting sqref="I75:I1048576 I4:I73">
    <cfRule type="colorScale" priority="52">
      <colorScale>
        <cfvo type="num" val="0"/>
        <cfvo type="num" val="15"/>
        <cfvo type="num" val="30"/>
        <color rgb="FF92D050"/>
        <color rgb="FFFFEB84"/>
        <color rgb="FFFF0000"/>
      </colorScale>
    </cfRule>
  </conditionalFormatting>
  <conditionalFormatting sqref="D4:D73">
    <cfRule type="cellIs" dxfId="124" priority="47" operator="equal">
      <formula>0</formula>
    </cfRule>
    <cfRule type="cellIs" dxfId="123" priority="48" operator="equal">
      <formula>1</formula>
    </cfRule>
    <cfRule type="cellIs" dxfId="122" priority="49" operator="equal">
      <formula>2</formula>
    </cfRule>
  </conditionalFormatting>
  <conditionalFormatting sqref="D4:D73">
    <cfRule type="containsBlanks" dxfId="121" priority="45">
      <formula>LEN(TRIM(D4))=0</formula>
    </cfRule>
    <cfRule type="cellIs" dxfId="120" priority="46" operator="equal">
      <formula>0</formula>
    </cfRule>
    <cfRule type="cellIs" dxfId="119" priority="50" operator="equal">
      <formula>1</formula>
    </cfRule>
    <cfRule type="cellIs" dxfId="118" priority="51" operator="equal">
      <formula>2</formula>
    </cfRule>
  </conditionalFormatting>
  <conditionalFormatting sqref="D4">
    <cfRule type="cellIs" dxfId="117" priority="40" operator="equal">
      <formula>0</formula>
    </cfRule>
    <cfRule type="cellIs" dxfId="116" priority="41" operator="equal">
      <formula>1</formula>
    </cfRule>
    <cfRule type="cellIs" dxfId="115" priority="42" operator="equal">
      <formula>2</formula>
    </cfRule>
  </conditionalFormatting>
  <conditionalFormatting sqref="D4">
    <cfRule type="containsBlanks" dxfId="114" priority="38">
      <formula>LEN(TRIM(D4))=0</formula>
    </cfRule>
    <cfRule type="cellIs" dxfId="113" priority="39" operator="equal">
      <formula>0</formula>
    </cfRule>
    <cfRule type="cellIs" dxfId="112" priority="43" operator="equal">
      <formula>1</formula>
    </cfRule>
    <cfRule type="cellIs" dxfId="111" priority="44" operator="equal">
      <formula>2</formula>
    </cfRule>
  </conditionalFormatting>
  <conditionalFormatting sqref="D75:D100">
    <cfRule type="cellIs" dxfId="110" priority="33" operator="equal">
      <formula>0</formula>
    </cfRule>
    <cfRule type="cellIs" dxfId="109" priority="34" operator="equal">
      <formula>1</formula>
    </cfRule>
    <cfRule type="cellIs" dxfId="108" priority="35" operator="equal">
      <formula>2</formula>
    </cfRule>
  </conditionalFormatting>
  <conditionalFormatting sqref="D75:D100">
    <cfRule type="containsBlanks" dxfId="107" priority="31">
      <formula>LEN(TRIM(D75))=0</formula>
    </cfRule>
    <cfRule type="cellIs" dxfId="106" priority="32" operator="equal">
      <formula>0</formula>
    </cfRule>
    <cfRule type="cellIs" dxfId="105" priority="36" operator="equal">
      <formula>1</formula>
    </cfRule>
    <cfRule type="cellIs" dxfId="104" priority="37" operator="equal">
      <formula>2</formula>
    </cfRule>
  </conditionalFormatting>
  <conditionalFormatting sqref="D75:D100">
    <cfRule type="cellIs" dxfId="103" priority="26" operator="equal">
      <formula>0</formula>
    </cfRule>
    <cfRule type="cellIs" dxfId="102" priority="27" operator="equal">
      <formula>1</formula>
    </cfRule>
    <cfRule type="cellIs" dxfId="101" priority="28" operator="equal">
      <formula>2</formula>
    </cfRule>
  </conditionalFormatting>
  <conditionalFormatting sqref="D75:D100">
    <cfRule type="containsBlanks" dxfId="100" priority="24">
      <formula>LEN(TRIM(D75))=0</formula>
    </cfRule>
    <cfRule type="cellIs" dxfId="99" priority="25" operator="equal">
      <formula>0</formula>
    </cfRule>
    <cfRule type="cellIs" dxfId="98" priority="29" operator="equal">
      <formula>1</formula>
    </cfRule>
    <cfRule type="cellIs" dxfId="97" priority="30" operator="equal">
      <formula>2</formula>
    </cfRule>
  </conditionalFormatting>
  <conditionalFormatting sqref="I75:I100 I4:I73">
    <cfRule type="cellIs" dxfId="96" priority="22" operator="equal">
      <formula>0</formula>
    </cfRule>
    <cfRule type="containsBlanks" dxfId="95" priority="23">
      <formula>LEN(TRIM(I4))=0</formula>
    </cfRule>
  </conditionalFormatting>
  <conditionalFormatting sqref="O74">
    <cfRule type="containsText" dxfId="94" priority="18" operator="containsText" text="Completed">
      <formula>NOT(ISERROR(SEARCH("Completed",O74)))</formula>
    </cfRule>
    <cfRule type="containsText" dxfId="93" priority="19" operator="containsText" text="Not yet started">
      <formula>NOT(ISERROR(SEARCH("Not yet started",O74)))</formula>
    </cfRule>
    <cfRule type="containsText" dxfId="92" priority="20" operator="containsText" text="Ongoing">
      <formula>NOT(ISERROR(SEARCH("Ongoing",O74)))</formula>
    </cfRule>
    <cfRule type="containsText" dxfId="91" priority="21" operator="containsText" text="Completed">
      <formula>NOT(ISERROR(SEARCH("Completed",O74)))</formula>
    </cfRule>
  </conditionalFormatting>
  <conditionalFormatting sqref="I74">
    <cfRule type="colorScale" priority="17">
      <colorScale>
        <cfvo type="num" val="0"/>
        <cfvo type="num" val="15"/>
        <cfvo type="num" val="30"/>
        <color rgb="FF92D050"/>
        <color rgb="FFFFEB84"/>
        <color rgb="FFFF0000"/>
      </colorScale>
    </cfRule>
  </conditionalFormatting>
  <conditionalFormatting sqref="D74">
    <cfRule type="cellIs" dxfId="90" priority="12" operator="equal">
      <formula>0</formula>
    </cfRule>
    <cfRule type="cellIs" dxfId="89" priority="13" operator="equal">
      <formula>1</formula>
    </cfRule>
    <cfRule type="cellIs" dxfId="88" priority="14" operator="equal">
      <formula>2</formula>
    </cfRule>
  </conditionalFormatting>
  <conditionalFormatting sqref="D74">
    <cfRule type="containsBlanks" dxfId="87" priority="10">
      <formula>LEN(TRIM(D74))=0</formula>
    </cfRule>
    <cfRule type="cellIs" dxfId="86" priority="11" operator="equal">
      <formula>0</formula>
    </cfRule>
    <cfRule type="cellIs" dxfId="85" priority="15" operator="equal">
      <formula>1</formula>
    </cfRule>
    <cfRule type="cellIs" dxfId="84" priority="16" operator="equal">
      <formula>2</formula>
    </cfRule>
  </conditionalFormatting>
  <conditionalFormatting sqref="D74">
    <cfRule type="cellIs" dxfId="83" priority="5" operator="equal">
      <formula>0</formula>
    </cfRule>
    <cfRule type="cellIs" dxfId="82" priority="6" operator="equal">
      <formula>1</formula>
    </cfRule>
    <cfRule type="cellIs" dxfId="81" priority="7" operator="equal">
      <formula>2</formula>
    </cfRule>
  </conditionalFormatting>
  <conditionalFormatting sqref="D74">
    <cfRule type="containsBlanks" dxfId="80" priority="3">
      <formula>LEN(TRIM(D74))=0</formula>
    </cfRule>
    <cfRule type="cellIs" dxfId="79" priority="4" operator="equal">
      <formula>0</formula>
    </cfRule>
    <cfRule type="cellIs" dxfId="78" priority="8" operator="equal">
      <formula>1</formula>
    </cfRule>
    <cfRule type="cellIs" dxfId="77" priority="9" operator="equal">
      <formula>2</formula>
    </cfRule>
  </conditionalFormatting>
  <conditionalFormatting sqref="I74">
    <cfRule type="cellIs" dxfId="76" priority="1" operator="equal">
      <formula>0</formula>
    </cfRule>
    <cfRule type="containsBlanks" dxfId="75" priority="2">
      <formula>LEN(TRIM(I74))=0</formula>
    </cfRule>
  </conditionalFormatting>
  <dataValidations count="5">
    <dataValidation type="whole" allowBlank="1" showInputMessage="1" showErrorMessage="1" sqref="F1:I1" xr:uid="{00000000-0002-0000-0200-000004000000}">
      <formula1>0</formula1>
      <formula2>10</formula2>
    </dataValidation>
    <dataValidation allowBlank="1" showInputMessage="1" showErrorMessage="1" errorTitle="You must enter either 3, 2 or 1." error="3 (+++): meets the standard._x000a_2 (++): partially meets the standard._x000a_1 (+): does not meet the standard." sqref="F4:F23" xr:uid="{00000000-0002-0000-0200-000000000000}"/>
    <dataValidation type="list" allowBlank="1" showInputMessage="1" showErrorMessage="1" sqref="C4:C22" xr:uid="{00000000-0002-0000-0200-000001000000}">
      <formula1>INDIRECT(A4)</formula1>
    </dataValidation>
    <dataValidation type="list" allowBlank="1" showInputMessage="1" showErrorMessage="1" sqref="O4:O100" xr:uid="{00000000-0002-0000-0200-000002000000}">
      <formula1>"Not yet started, Ongoing (on track), Ongoing (delay expected), Completed"</formula1>
    </dataValidation>
    <dataValidation type="whole" allowBlank="1" showInputMessage="1" showErrorMessage="1" error="The risk score should be between 0 and 10 " sqref="G4:H100" xr:uid="{00000000-0002-0000-0200-000003000000}">
      <formula1>0</formula1>
      <formula2>10</formula2>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00B0F0"/>
  </sheetPr>
  <dimension ref="A1:N24"/>
  <sheetViews>
    <sheetView zoomScale="85" zoomScaleNormal="85" zoomScalePageLayoutView="90" workbookViewId="0">
      <pane ySplit="2" topLeftCell="A19" activePane="bottomLeft" state="frozen"/>
      <selection pane="bottomLeft" activeCell="C21" sqref="C21"/>
    </sheetView>
  </sheetViews>
  <sheetFormatPr defaultColWidth="0" defaultRowHeight="20.25" x14ac:dyDescent="0.25"/>
  <cols>
    <col min="1" max="1" width="14.42578125" style="4" bestFit="1" customWidth="1"/>
    <col min="2" max="2" width="19.140625" style="4" customWidth="1"/>
    <col min="3" max="3" width="17.42578125" style="4" customWidth="1"/>
    <col min="4" max="4" width="54.7109375" style="4" customWidth="1"/>
    <col min="5" max="5" width="34.85546875" style="4" customWidth="1"/>
    <col min="6" max="6" width="37.85546875" style="4" customWidth="1"/>
    <col min="7" max="7" width="46.42578125" style="4" customWidth="1"/>
    <col min="8" max="8" width="39.7109375" style="175" customWidth="1"/>
    <col min="9" max="9" width="118.85546875" style="4" customWidth="1"/>
    <col min="10" max="10" width="34.85546875" style="4" customWidth="1"/>
    <col min="11" max="14" width="0" style="4" hidden="1" customWidth="1"/>
    <col min="15" max="16384" width="8.85546875" style="4" hidden="1"/>
  </cols>
  <sheetData>
    <row r="1" spans="1:11" ht="45.6" customHeight="1" x14ac:dyDescent="0.25">
      <c r="A1" s="239">
        <f>'Сводные таблицы'!E11</f>
        <v>0</v>
      </c>
      <c r="B1" s="239"/>
      <c r="C1" s="239"/>
      <c r="D1" s="216">
        <f>'Сводные таблицы'!E3/'Сводные таблицы'!D3</f>
        <v>0</v>
      </c>
      <c r="E1" s="240" t="s">
        <v>35</v>
      </c>
      <c r="F1" s="241"/>
      <c r="G1" s="242"/>
      <c r="H1" s="213" t="str">
        <f>'Сводные таблицы'!I3</f>
        <v>Уровень СПМ: не оценивался</v>
      </c>
    </row>
    <row r="2" spans="1:11" s="3" customFormat="1" ht="15" x14ac:dyDescent="0.25">
      <c r="A2" s="205" t="s">
        <v>36</v>
      </c>
      <c r="B2" s="237" t="s">
        <v>37</v>
      </c>
      <c r="C2" s="238"/>
      <c r="D2" s="205" t="s">
        <v>38</v>
      </c>
      <c r="E2" s="206" t="s">
        <v>39</v>
      </c>
      <c r="F2" s="9" t="s">
        <v>40</v>
      </c>
      <c r="G2" s="17" t="s">
        <v>41</v>
      </c>
      <c r="H2" s="42" t="s">
        <v>9</v>
      </c>
      <c r="I2" s="11" t="s">
        <v>42</v>
      </c>
      <c r="J2" s="3" t="s">
        <v>593</v>
      </c>
    </row>
    <row r="3" spans="1:11" ht="119.25" customHeight="1" x14ac:dyDescent="0.25">
      <c r="A3" s="160" t="s">
        <v>43</v>
      </c>
      <c r="B3" s="63" t="s">
        <v>44</v>
      </c>
      <c r="C3" s="63" t="s">
        <v>605</v>
      </c>
      <c r="D3" s="146" t="s">
        <v>45</v>
      </c>
      <c r="E3" s="5" t="s">
        <v>46</v>
      </c>
      <c r="F3" s="6" t="s">
        <v>47</v>
      </c>
      <c r="G3" s="7" t="s">
        <v>48</v>
      </c>
      <c r="H3" s="173"/>
      <c r="I3" s="12" t="s">
        <v>49</v>
      </c>
      <c r="J3" s="1"/>
      <c r="K3" s="1"/>
    </row>
    <row r="4" spans="1:11" ht="196.5" customHeight="1" x14ac:dyDescent="0.25">
      <c r="A4" s="160" t="s">
        <v>50</v>
      </c>
      <c r="B4" s="63" t="s">
        <v>769</v>
      </c>
      <c r="C4" s="63" t="s">
        <v>606</v>
      </c>
      <c r="D4" s="75" t="s">
        <v>51</v>
      </c>
      <c r="E4" s="5" t="s">
        <v>52</v>
      </c>
      <c r="F4" s="6" t="s">
        <v>53</v>
      </c>
      <c r="G4" s="7" t="s">
        <v>54</v>
      </c>
      <c r="H4" s="173"/>
      <c r="I4" s="12" t="s">
        <v>662</v>
      </c>
      <c r="J4" s="1"/>
      <c r="K4" s="1"/>
    </row>
    <row r="5" spans="1:11" ht="85.5" customHeight="1" x14ac:dyDescent="0.25">
      <c r="A5" s="12" t="s">
        <v>55</v>
      </c>
      <c r="B5" s="12" t="s">
        <v>603</v>
      </c>
      <c r="C5" s="12" t="s">
        <v>607</v>
      </c>
      <c r="D5" s="25" t="s">
        <v>57</v>
      </c>
      <c r="E5" s="5" t="s">
        <v>58</v>
      </c>
      <c r="F5" s="6" t="s">
        <v>59</v>
      </c>
      <c r="G5" s="7" t="s">
        <v>60</v>
      </c>
      <c r="H5" s="173"/>
      <c r="I5" s="13" t="s">
        <v>61</v>
      </c>
      <c r="J5" s="1"/>
      <c r="K5" s="1"/>
    </row>
    <row r="6" spans="1:11" ht="28.5" x14ac:dyDescent="0.25">
      <c r="A6" s="12" t="s">
        <v>62</v>
      </c>
      <c r="B6" s="12" t="s">
        <v>63</v>
      </c>
      <c r="C6" s="12" t="s">
        <v>608</v>
      </c>
      <c r="D6" s="12" t="s">
        <v>65</v>
      </c>
      <c r="E6" s="5" t="s">
        <v>66</v>
      </c>
      <c r="F6" s="6" t="s">
        <v>67</v>
      </c>
      <c r="G6" s="7" t="s">
        <v>68</v>
      </c>
      <c r="H6" s="173"/>
      <c r="I6" s="12" t="s">
        <v>69</v>
      </c>
      <c r="J6" s="1"/>
      <c r="K6" s="1"/>
    </row>
    <row r="7" spans="1:11" ht="59.25" customHeight="1" x14ac:dyDescent="0.25">
      <c r="A7" s="12" t="s">
        <v>70</v>
      </c>
      <c r="B7" s="74" t="s">
        <v>63</v>
      </c>
      <c r="C7" s="75" t="s">
        <v>609</v>
      </c>
      <c r="D7" s="25" t="s">
        <v>71</v>
      </c>
      <c r="E7" s="5" t="s">
        <v>72</v>
      </c>
      <c r="F7" s="6" t="s">
        <v>73</v>
      </c>
      <c r="G7" s="7" t="s">
        <v>74</v>
      </c>
      <c r="H7" s="173"/>
      <c r="I7" s="13" t="s">
        <v>75</v>
      </c>
      <c r="J7" s="1"/>
      <c r="K7" s="1"/>
    </row>
    <row r="8" spans="1:11" ht="75.75" customHeight="1" x14ac:dyDescent="0.25">
      <c r="A8" s="12" t="s">
        <v>76</v>
      </c>
      <c r="B8" s="12" t="s">
        <v>63</v>
      </c>
      <c r="C8" s="75" t="s">
        <v>610</v>
      </c>
      <c r="D8" s="12" t="s">
        <v>77</v>
      </c>
      <c r="E8" s="5" t="s">
        <v>78</v>
      </c>
      <c r="F8" s="6" t="s">
        <v>637</v>
      </c>
      <c r="G8" s="7" t="s">
        <v>79</v>
      </c>
      <c r="H8" s="173"/>
      <c r="I8" s="14"/>
      <c r="J8" s="1"/>
      <c r="K8" s="1"/>
    </row>
    <row r="9" spans="1:11" ht="85.5" x14ac:dyDescent="0.25">
      <c r="A9" s="82" t="s">
        <v>80</v>
      </c>
      <c r="B9" s="82" t="s">
        <v>63</v>
      </c>
      <c r="C9" s="82" t="s">
        <v>608</v>
      </c>
      <c r="D9" s="25" t="s">
        <v>81</v>
      </c>
      <c r="E9" s="23" t="s">
        <v>627</v>
      </c>
      <c r="F9" s="34" t="s">
        <v>628</v>
      </c>
      <c r="G9" s="35" t="s">
        <v>82</v>
      </c>
      <c r="H9" s="173"/>
      <c r="I9" s="13" t="s">
        <v>83</v>
      </c>
      <c r="J9" s="1"/>
      <c r="K9" s="1"/>
    </row>
    <row r="10" spans="1:11" ht="85.5" x14ac:dyDescent="0.25">
      <c r="A10" s="82" t="s">
        <v>84</v>
      </c>
      <c r="B10" s="12" t="s">
        <v>63</v>
      </c>
      <c r="C10" s="19" t="s">
        <v>611</v>
      </c>
      <c r="D10" s="12" t="s">
        <v>620</v>
      </c>
      <c r="E10" s="5" t="s">
        <v>86</v>
      </c>
      <c r="F10" s="6" t="s">
        <v>87</v>
      </c>
      <c r="G10" s="7" t="s">
        <v>88</v>
      </c>
      <c r="H10" s="173"/>
      <c r="I10" s="13" t="s">
        <v>89</v>
      </c>
      <c r="J10" s="1"/>
      <c r="K10" s="1"/>
    </row>
    <row r="11" spans="1:11" ht="199.5" x14ac:dyDescent="0.25">
      <c r="A11" s="82" t="s">
        <v>90</v>
      </c>
      <c r="B11" s="12" t="s">
        <v>63</v>
      </c>
      <c r="C11" s="75" t="s">
        <v>608</v>
      </c>
      <c r="D11" s="75" t="s">
        <v>91</v>
      </c>
      <c r="E11" s="5" t="s">
        <v>92</v>
      </c>
      <c r="F11" s="6" t="s">
        <v>612</v>
      </c>
      <c r="G11" s="7" t="s">
        <v>93</v>
      </c>
      <c r="H11" s="173"/>
      <c r="I11" s="12" t="s">
        <v>632</v>
      </c>
      <c r="J11" s="1"/>
      <c r="K11" s="1"/>
    </row>
    <row r="12" spans="1:11" ht="142.5" x14ac:dyDescent="0.25">
      <c r="A12" s="82" t="s">
        <v>94</v>
      </c>
      <c r="B12" s="12" t="s">
        <v>63</v>
      </c>
      <c r="C12" s="75" t="s">
        <v>610</v>
      </c>
      <c r="D12" s="12" t="s">
        <v>95</v>
      </c>
      <c r="E12" s="5" t="s">
        <v>96</v>
      </c>
      <c r="F12" s="6" t="s">
        <v>97</v>
      </c>
      <c r="G12" s="7" t="s">
        <v>98</v>
      </c>
      <c r="H12" s="173"/>
      <c r="I12" s="25" t="s">
        <v>99</v>
      </c>
      <c r="J12" s="1"/>
      <c r="K12" s="1"/>
    </row>
    <row r="13" spans="1:11" ht="71.25" x14ac:dyDescent="0.25">
      <c r="A13" s="82" t="s">
        <v>100</v>
      </c>
      <c r="B13" s="12" t="s">
        <v>63</v>
      </c>
      <c r="C13" s="19" t="s">
        <v>611</v>
      </c>
      <c r="D13" s="63" t="s">
        <v>621</v>
      </c>
      <c r="E13" s="5" t="s">
        <v>101</v>
      </c>
      <c r="F13" s="6" t="s">
        <v>629</v>
      </c>
      <c r="G13" s="7" t="s">
        <v>102</v>
      </c>
      <c r="H13" s="173"/>
      <c r="I13" s="25" t="s">
        <v>103</v>
      </c>
      <c r="J13" s="1"/>
      <c r="K13" s="1"/>
    </row>
    <row r="14" spans="1:11" ht="171" x14ac:dyDescent="0.25">
      <c r="A14" s="82" t="s">
        <v>104</v>
      </c>
      <c r="B14" s="12" t="s">
        <v>604</v>
      </c>
      <c r="C14" s="19" t="s">
        <v>611</v>
      </c>
      <c r="D14" s="19" t="s">
        <v>622</v>
      </c>
      <c r="E14" s="23" t="s">
        <v>105</v>
      </c>
      <c r="F14" s="34" t="s">
        <v>106</v>
      </c>
      <c r="G14" s="35" t="s">
        <v>107</v>
      </c>
      <c r="H14" s="173"/>
      <c r="I14" s="12" t="s">
        <v>663</v>
      </c>
      <c r="J14" s="1"/>
      <c r="K14" s="1"/>
    </row>
    <row r="15" spans="1:11" ht="299.25" x14ac:dyDescent="0.25">
      <c r="A15" s="74" t="s">
        <v>108</v>
      </c>
      <c r="B15" s="12" t="s">
        <v>109</v>
      </c>
      <c r="C15" s="12" t="s">
        <v>607</v>
      </c>
      <c r="D15" s="25" t="s">
        <v>110</v>
      </c>
      <c r="E15" s="5" t="s">
        <v>111</v>
      </c>
      <c r="F15" s="6" t="s">
        <v>112</v>
      </c>
      <c r="G15" s="7" t="s">
        <v>113</v>
      </c>
      <c r="H15" s="173"/>
      <c r="I15" s="13" t="s">
        <v>613</v>
      </c>
      <c r="J15" s="1"/>
      <c r="K15" s="1"/>
    </row>
    <row r="16" spans="1:11" ht="147" customHeight="1" x14ac:dyDescent="0.25">
      <c r="A16" s="82" t="s">
        <v>114</v>
      </c>
      <c r="B16" s="82" t="s">
        <v>109</v>
      </c>
      <c r="C16" s="82" t="s">
        <v>608</v>
      </c>
      <c r="D16" s="25" t="s">
        <v>623</v>
      </c>
      <c r="E16" s="5" t="s">
        <v>115</v>
      </c>
      <c r="F16" s="34" t="s">
        <v>116</v>
      </c>
      <c r="G16" s="7" t="s">
        <v>117</v>
      </c>
      <c r="H16" s="173"/>
      <c r="I16" s="25" t="s">
        <v>614</v>
      </c>
      <c r="J16" s="1"/>
      <c r="K16" s="1"/>
    </row>
    <row r="17" spans="1:11" ht="327.75" x14ac:dyDescent="0.25">
      <c r="A17" s="139" t="s">
        <v>118</v>
      </c>
      <c r="B17" s="12" t="s">
        <v>119</v>
      </c>
      <c r="C17" s="19" t="s">
        <v>615</v>
      </c>
      <c r="D17" s="12" t="s">
        <v>121</v>
      </c>
      <c r="E17" s="5" t="s">
        <v>122</v>
      </c>
      <c r="F17" s="6" t="s">
        <v>123</v>
      </c>
      <c r="G17" s="7" t="s">
        <v>630</v>
      </c>
      <c r="H17" s="173"/>
      <c r="I17" s="25" t="s">
        <v>685</v>
      </c>
      <c r="J17" s="1"/>
      <c r="K17" s="1"/>
    </row>
    <row r="18" spans="1:11" ht="273.75" customHeight="1" x14ac:dyDescent="0.25">
      <c r="A18" s="139" t="s">
        <v>124</v>
      </c>
      <c r="B18" s="12" t="s">
        <v>119</v>
      </c>
      <c r="C18" s="139" t="s">
        <v>616</v>
      </c>
      <c r="D18" s="12" t="s">
        <v>726</v>
      </c>
      <c r="E18" s="5" t="s">
        <v>125</v>
      </c>
      <c r="F18" s="6" t="s">
        <v>126</v>
      </c>
      <c r="G18" s="35" t="s">
        <v>127</v>
      </c>
      <c r="H18" s="173"/>
      <c r="I18" s="25" t="s">
        <v>725</v>
      </c>
      <c r="J18" s="1"/>
      <c r="K18" s="1"/>
    </row>
    <row r="19" spans="1:11" ht="328.5" x14ac:dyDescent="0.25">
      <c r="A19" s="139" t="s">
        <v>128</v>
      </c>
      <c r="B19" s="12" t="s">
        <v>109</v>
      </c>
      <c r="C19" s="12" t="s">
        <v>617</v>
      </c>
      <c r="D19" s="25" t="s">
        <v>129</v>
      </c>
      <c r="E19" s="5" t="s">
        <v>130</v>
      </c>
      <c r="F19" s="6" t="s">
        <v>131</v>
      </c>
      <c r="G19" s="7" t="s">
        <v>132</v>
      </c>
      <c r="H19" s="173"/>
      <c r="I19" s="13" t="s">
        <v>703</v>
      </c>
      <c r="J19" s="1"/>
      <c r="K19" s="1"/>
    </row>
    <row r="20" spans="1:11" ht="142.5" x14ac:dyDescent="0.25">
      <c r="A20" s="85" t="s">
        <v>133</v>
      </c>
      <c r="B20" s="12" t="s">
        <v>134</v>
      </c>
      <c r="C20" s="12" t="s">
        <v>618</v>
      </c>
      <c r="D20" s="12" t="s">
        <v>729</v>
      </c>
      <c r="E20" s="5" t="s">
        <v>135</v>
      </c>
      <c r="F20" s="6" t="s">
        <v>136</v>
      </c>
      <c r="G20" s="7" t="s">
        <v>137</v>
      </c>
      <c r="H20" s="173"/>
      <c r="I20" s="13" t="s">
        <v>640</v>
      </c>
      <c r="J20" s="1"/>
      <c r="K20" s="1"/>
    </row>
    <row r="21" spans="1:11" ht="87.75" customHeight="1" x14ac:dyDescent="0.25">
      <c r="A21" s="139" t="s">
        <v>138</v>
      </c>
      <c r="B21" s="12" t="s">
        <v>139</v>
      </c>
      <c r="C21" s="12" t="s">
        <v>619</v>
      </c>
      <c r="D21" s="12" t="s">
        <v>624</v>
      </c>
      <c r="E21" s="5" t="s">
        <v>631</v>
      </c>
      <c r="F21" s="6" t="s">
        <v>140</v>
      </c>
      <c r="G21" s="7" t="s">
        <v>141</v>
      </c>
      <c r="H21" s="173"/>
      <c r="I21" s="13"/>
      <c r="J21" s="1"/>
      <c r="K21" s="1"/>
    </row>
    <row r="22" spans="1:11" x14ac:dyDescent="0.25">
      <c r="G22" s="46" t="s">
        <v>746</v>
      </c>
      <c r="H22" s="174">
        <f>SUM(H3:H21)</f>
        <v>0</v>
      </c>
      <c r="K22" s="1"/>
    </row>
    <row r="23" spans="1:11" ht="30" x14ac:dyDescent="0.25">
      <c r="D23" s="24"/>
      <c r="G23" s="46" t="s">
        <v>142</v>
      </c>
      <c r="H23" s="174">
        <f>COUNT(H3:H21)</f>
        <v>0</v>
      </c>
    </row>
    <row r="24" spans="1:11" x14ac:dyDescent="0.25">
      <c r="G24" s="46" t="s">
        <v>747</v>
      </c>
      <c r="H24" s="195" t="str">
        <f>IF(H23&gt;0,H23/(H22*2)*100,"")</f>
        <v/>
      </c>
    </row>
  </sheetData>
  <sortState xmlns:xlrd2="http://schemas.microsoft.com/office/spreadsheetml/2017/richdata2" ref="A17:N19">
    <sortCondition ref="A17:A19"/>
  </sortState>
  <mergeCells count="3">
    <mergeCell ref="B2:C2"/>
    <mergeCell ref="A1:C1"/>
    <mergeCell ref="E1:G1"/>
  </mergeCells>
  <phoneticPr fontId="23" type="noConversion"/>
  <conditionalFormatting sqref="H5:H21">
    <cfRule type="containsBlanks" dxfId="74" priority="17">
      <formula>LEN(TRIM(H5))=0</formula>
    </cfRule>
    <cfRule type="cellIs" dxfId="73" priority="18" operator="equal">
      <formula>0</formula>
    </cfRule>
    <cfRule type="cellIs" dxfId="72" priority="19" operator="equal">
      <formula>1</formula>
    </cfRule>
    <cfRule type="cellIs" dxfId="71" priority="20" operator="equal">
      <formula>2</formula>
    </cfRule>
  </conditionalFormatting>
  <conditionalFormatting sqref="H24">
    <cfRule type="colorScale" priority="14">
      <colorScale>
        <cfvo type="num" val="0"/>
        <cfvo type="num" val="50"/>
        <cfvo type="num" val="100"/>
        <color rgb="FFF8696B"/>
        <color rgb="FFFFEB84"/>
        <color rgb="FF63BE7B"/>
      </colorScale>
    </cfRule>
    <cfRule type="containsBlanks" dxfId="70" priority="22">
      <formula>LEN(TRIM(H24))=0</formula>
    </cfRule>
  </conditionalFormatting>
  <conditionalFormatting sqref="A1">
    <cfRule type="colorScale" priority="10">
      <colorScale>
        <cfvo type="num" val="0"/>
        <cfvo type="num" val="0.5"/>
        <cfvo type="num" val="1"/>
        <color rgb="FFF8696B"/>
        <color rgb="FFFFEB84"/>
        <color rgb="FF63BE7B"/>
      </colorScale>
    </cfRule>
  </conditionalFormatting>
  <conditionalFormatting sqref="D1">
    <cfRule type="colorScale" priority="9">
      <colorScale>
        <cfvo type="num" val="0"/>
        <cfvo type="num" val="0.5"/>
        <cfvo type="num" val="1"/>
        <color rgb="FFF8696B"/>
        <color rgb="FFFFEB84"/>
        <color rgb="FF63BE7B"/>
      </colorScale>
    </cfRule>
  </conditionalFormatting>
  <conditionalFormatting sqref="H1">
    <cfRule type="containsText" dxfId="69" priority="6" operator="containsText" text="Not assessed">
      <formula>NOT(ISERROR(SEARCH("Not assessed",H1)))</formula>
    </cfRule>
    <cfRule type="containsText" dxfId="68" priority="7" operator="containsText" text="None">
      <formula>NOT(ISERROR(SEARCH("None",H1)))</formula>
    </cfRule>
    <cfRule type="containsText" dxfId="67" priority="8" operator="containsText" text="Limited">
      <formula>NOT(ISERROR(SEARCH("Limited",H1)))</formula>
    </cfRule>
  </conditionalFormatting>
  <conditionalFormatting sqref="H1">
    <cfRule type="containsText" dxfId="66" priority="5" operator="containsText" text="Basic">
      <formula>NOT(ISERROR(SEARCH("Basic",H1)))</formula>
    </cfRule>
  </conditionalFormatting>
  <conditionalFormatting sqref="H3:H4">
    <cfRule type="containsBlanks" dxfId="65" priority="1">
      <formula>LEN(TRIM(H3))=0</formula>
    </cfRule>
    <cfRule type="cellIs" dxfId="64" priority="2" operator="equal">
      <formula>0</formula>
    </cfRule>
    <cfRule type="cellIs" dxfId="63" priority="3" operator="equal">
      <formula>1</formula>
    </cfRule>
    <cfRule type="cellIs" dxfId="62" priority="4" operator="equal">
      <formula>2</formula>
    </cfRule>
  </conditionalFormatting>
  <dataValidations count="2">
    <dataValidation allowBlank="1" showInputMessage="1" showErrorMessage="1" errorTitle="You must enter either 3, 2 or 1." error="3 (+++): meets the standard._x000a_2 (++): partially meets the standard._x000a_1 (+): does not meet the standard." sqref="I14:I18 I11 I3:K7 J20:J21 J8:K19 K20:K22" xr:uid="{00000000-0002-0000-0300-000000000000}"/>
    <dataValidation type="whole" allowBlank="1" showInputMessage="1" showErrorMessage="1" error="Value must be 2, 1 or 0" sqref="H3 H5:H21" xr:uid="{00000000-0002-0000-0300-000001000000}">
      <formula1>0</formula1>
      <formula2>2</formula2>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92D050"/>
  </sheetPr>
  <dimension ref="A1:N108"/>
  <sheetViews>
    <sheetView zoomScale="85" zoomScaleNormal="85" zoomScalePageLayoutView="85" workbookViewId="0">
      <pane ySplit="2" topLeftCell="A14" activePane="bottomLeft" state="frozen"/>
      <selection pane="bottomLeft" activeCell="A18" sqref="A18"/>
    </sheetView>
  </sheetViews>
  <sheetFormatPr defaultColWidth="0" defaultRowHeight="14.25" zeroHeight="1" x14ac:dyDescent="0.25"/>
  <cols>
    <col min="1" max="1" width="16.7109375" style="4" customWidth="1"/>
    <col min="2" max="2" width="20.85546875" style="4" customWidth="1"/>
    <col min="3" max="3" width="23" style="4" customWidth="1"/>
    <col min="4" max="4" width="51.28515625" style="4" customWidth="1"/>
    <col min="5" max="5" width="37.7109375" style="4" customWidth="1"/>
    <col min="6" max="6" width="33.7109375" style="4" customWidth="1"/>
    <col min="7" max="7" width="37.85546875" style="4" customWidth="1"/>
    <col min="8" max="8" width="21" style="40" customWidth="1"/>
    <col min="9" max="9" width="116.85546875" style="4" customWidth="1"/>
    <col min="10" max="10" width="24.42578125" style="4" customWidth="1"/>
    <col min="11" max="14" width="0" style="4" hidden="1" customWidth="1"/>
    <col min="15" max="16384" width="8.85546875" style="4" hidden="1"/>
  </cols>
  <sheetData>
    <row r="1" spans="1:11" ht="45.6" customHeight="1" x14ac:dyDescent="0.25">
      <c r="A1" s="239">
        <f>'Сводные таблицы'!E11</f>
        <v>0</v>
      </c>
      <c r="B1" s="239"/>
      <c r="C1" s="239"/>
      <c r="D1" s="215">
        <f>'Сводные таблицы'!E4/'Сводные таблицы'!D4</f>
        <v>0</v>
      </c>
      <c r="E1" s="240" t="s">
        <v>35</v>
      </c>
      <c r="F1" s="241"/>
      <c r="G1" s="242"/>
      <c r="H1" s="207" t="str">
        <f>'Сводные таблицы'!I4</f>
        <v>Уровень СПМ: не оценивался</v>
      </c>
    </row>
    <row r="2" spans="1:11" s="3" customFormat="1" ht="15" x14ac:dyDescent="0.25">
      <c r="A2" s="76" t="s">
        <v>36</v>
      </c>
      <c r="B2" s="243" t="s">
        <v>37</v>
      </c>
      <c r="C2" s="244"/>
      <c r="D2" s="76" t="s">
        <v>38</v>
      </c>
      <c r="E2" s="16" t="s">
        <v>39</v>
      </c>
      <c r="F2" s="9" t="s">
        <v>40</v>
      </c>
      <c r="G2" s="17" t="s">
        <v>41</v>
      </c>
      <c r="H2" s="42" t="s">
        <v>9</v>
      </c>
      <c r="I2" s="76" t="s">
        <v>42</v>
      </c>
      <c r="J2" s="3" t="s">
        <v>593</v>
      </c>
    </row>
    <row r="3" spans="1:11" ht="126.75" customHeight="1" x14ac:dyDescent="0.25">
      <c r="A3" s="77" t="s">
        <v>143</v>
      </c>
      <c r="B3" s="77" t="s">
        <v>144</v>
      </c>
      <c r="C3" s="77" t="s">
        <v>145</v>
      </c>
      <c r="D3" s="77" t="s">
        <v>146</v>
      </c>
      <c r="E3" s="5" t="s">
        <v>147</v>
      </c>
      <c r="F3" s="6" t="s">
        <v>148</v>
      </c>
      <c r="G3" s="7" t="s">
        <v>149</v>
      </c>
      <c r="H3" s="173"/>
      <c r="I3" s="80" t="s">
        <v>656</v>
      </c>
      <c r="J3" s="1"/>
      <c r="K3" s="1"/>
    </row>
    <row r="4" spans="1:11" ht="329.25" x14ac:dyDescent="0.25">
      <c r="A4" s="77" t="s">
        <v>150</v>
      </c>
      <c r="B4" s="77" t="s">
        <v>144</v>
      </c>
      <c r="C4" s="77" t="s">
        <v>145</v>
      </c>
      <c r="D4" s="77" t="s">
        <v>151</v>
      </c>
      <c r="E4" s="5" t="s">
        <v>152</v>
      </c>
      <c r="F4" s="6" t="s">
        <v>153</v>
      </c>
      <c r="G4" s="7" t="s">
        <v>154</v>
      </c>
      <c r="H4" s="173"/>
      <c r="I4" s="80" t="s">
        <v>763</v>
      </c>
      <c r="J4" s="1"/>
      <c r="K4" s="1"/>
    </row>
    <row r="5" spans="1:11" ht="71.25" x14ac:dyDescent="0.25">
      <c r="A5" s="77" t="s">
        <v>155</v>
      </c>
      <c r="B5" s="77" t="s">
        <v>144</v>
      </c>
      <c r="C5" s="77" t="s">
        <v>156</v>
      </c>
      <c r="D5" s="77" t="s">
        <v>157</v>
      </c>
      <c r="E5" s="5" t="s">
        <v>158</v>
      </c>
      <c r="F5" s="6" t="s">
        <v>761</v>
      </c>
      <c r="G5" s="7" t="s">
        <v>760</v>
      </c>
      <c r="H5" s="173"/>
      <c r="I5" s="80" t="s">
        <v>657</v>
      </c>
      <c r="J5" s="1"/>
      <c r="K5" s="1"/>
    </row>
    <row r="6" spans="1:11" ht="57" x14ac:dyDescent="0.25">
      <c r="A6" s="77" t="s">
        <v>159</v>
      </c>
      <c r="B6" s="77" t="s">
        <v>144</v>
      </c>
      <c r="C6" s="77" t="s">
        <v>145</v>
      </c>
      <c r="D6" s="77" t="s">
        <v>643</v>
      </c>
      <c r="E6" s="5" t="s">
        <v>160</v>
      </c>
      <c r="F6" s="6" t="s">
        <v>701</v>
      </c>
      <c r="G6" s="7" t="s">
        <v>161</v>
      </c>
      <c r="H6" s="173"/>
      <c r="I6" s="80" t="s">
        <v>162</v>
      </c>
      <c r="J6" s="1"/>
      <c r="K6" s="1"/>
    </row>
    <row r="7" spans="1:11" ht="71.25" x14ac:dyDescent="0.25">
      <c r="A7" s="77" t="s">
        <v>163</v>
      </c>
      <c r="B7" s="77" t="s">
        <v>144</v>
      </c>
      <c r="C7" s="77" t="s">
        <v>164</v>
      </c>
      <c r="D7" s="77" t="s">
        <v>702</v>
      </c>
      <c r="E7" s="5" t="s">
        <v>165</v>
      </c>
      <c r="F7" s="6" t="s">
        <v>166</v>
      </c>
      <c r="G7" s="7" t="s">
        <v>167</v>
      </c>
      <c r="H7" s="173"/>
      <c r="I7" s="81"/>
      <c r="J7" s="1"/>
      <c r="K7" s="1"/>
    </row>
    <row r="8" spans="1:11" ht="76.5" customHeight="1" x14ac:dyDescent="0.25">
      <c r="A8" s="77" t="s">
        <v>168</v>
      </c>
      <c r="B8" s="77" t="s">
        <v>144</v>
      </c>
      <c r="C8" s="77" t="s">
        <v>145</v>
      </c>
      <c r="D8" s="77" t="s">
        <v>169</v>
      </c>
      <c r="E8" s="5" t="s">
        <v>170</v>
      </c>
      <c r="F8" s="6" t="s">
        <v>171</v>
      </c>
      <c r="G8" s="7" t="s">
        <v>172</v>
      </c>
      <c r="H8" s="173"/>
      <c r="I8" s="80" t="s">
        <v>658</v>
      </c>
      <c r="J8" s="1"/>
      <c r="K8" s="1"/>
    </row>
    <row r="9" spans="1:11" ht="194.25" customHeight="1" x14ac:dyDescent="0.25">
      <c r="A9" s="77" t="s">
        <v>173</v>
      </c>
      <c r="B9" s="77" t="s">
        <v>144</v>
      </c>
      <c r="C9" s="77" t="s">
        <v>174</v>
      </c>
      <c r="D9" s="77" t="s">
        <v>175</v>
      </c>
      <c r="E9" s="5" t="s">
        <v>176</v>
      </c>
      <c r="F9" s="6" t="s">
        <v>177</v>
      </c>
      <c r="G9" s="7" t="s">
        <v>178</v>
      </c>
      <c r="H9" s="173"/>
      <c r="I9" s="77" t="s">
        <v>762</v>
      </c>
      <c r="J9" s="1"/>
      <c r="K9" s="1"/>
    </row>
    <row r="10" spans="1:11" ht="55.5" customHeight="1" x14ac:dyDescent="0.25">
      <c r="A10" s="147" t="s">
        <v>179</v>
      </c>
      <c r="B10" s="77" t="s">
        <v>180</v>
      </c>
      <c r="C10" s="78" t="s">
        <v>181</v>
      </c>
      <c r="D10" s="78" t="s">
        <v>756</v>
      </c>
      <c r="E10" s="23" t="s">
        <v>757</v>
      </c>
      <c r="F10" s="6" t="s">
        <v>757</v>
      </c>
      <c r="G10" s="7" t="s">
        <v>757</v>
      </c>
      <c r="H10" s="173"/>
      <c r="I10" s="78" t="s">
        <v>182</v>
      </c>
      <c r="J10" s="1"/>
      <c r="K10" s="1"/>
    </row>
    <row r="11" spans="1:11" ht="349.5" customHeight="1" x14ac:dyDescent="0.25">
      <c r="A11" s="147" t="s">
        <v>179</v>
      </c>
      <c r="B11" s="77" t="s">
        <v>759</v>
      </c>
      <c r="C11" s="78" t="s">
        <v>638</v>
      </c>
      <c r="D11" s="78" t="s">
        <v>646</v>
      </c>
      <c r="E11" s="23" t="s">
        <v>647</v>
      </c>
      <c r="F11" s="6" t="s">
        <v>648</v>
      </c>
      <c r="G11" s="7" t="s">
        <v>649</v>
      </c>
      <c r="H11" s="173"/>
      <c r="I11" s="78" t="s">
        <v>659</v>
      </c>
      <c r="J11" s="1"/>
      <c r="K11" s="1"/>
    </row>
    <row r="12" spans="1:11" ht="210.75" customHeight="1" x14ac:dyDescent="0.25">
      <c r="A12" s="147" t="s">
        <v>183</v>
      </c>
      <c r="B12" s="77" t="s">
        <v>641</v>
      </c>
      <c r="C12" s="78" t="s">
        <v>184</v>
      </c>
      <c r="D12" s="78" t="s">
        <v>651</v>
      </c>
      <c r="E12" s="23" t="s">
        <v>185</v>
      </c>
      <c r="F12" s="6" t="s">
        <v>186</v>
      </c>
      <c r="G12" s="7" t="s">
        <v>650</v>
      </c>
      <c r="H12" s="173"/>
      <c r="I12" s="78" t="s">
        <v>652</v>
      </c>
      <c r="J12" s="1"/>
      <c r="K12" s="1"/>
    </row>
    <row r="13" spans="1:11" ht="338.25" customHeight="1" x14ac:dyDescent="0.25">
      <c r="A13" s="118" t="s">
        <v>187</v>
      </c>
      <c r="B13" s="77"/>
      <c r="C13" s="79" t="s">
        <v>188</v>
      </c>
      <c r="D13" s="78" t="s">
        <v>189</v>
      </c>
      <c r="E13" s="23" t="s">
        <v>190</v>
      </c>
      <c r="F13" s="6" t="s">
        <v>191</v>
      </c>
      <c r="G13" s="7" t="s">
        <v>192</v>
      </c>
      <c r="H13" s="173"/>
      <c r="I13" s="78" t="s">
        <v>653</v>
      </c>
      <c r="J13" s="1"/>
      <c r="K13" s="1"/>
    </row>
    <row r="14" spans="1:11" ht="117.75" customHeight="1" x14ac:dyDescent="0.25">
      <c r="A14" s="118" t="s">
        <v>193</v>
      </c>
      <c r="B14" s="210" t="s">
        <v>194</v>
      </c>
      <c r="C14" s="78" t="s">
        <v>642</v>
      </c>
      <c r="D14" s="78" t="s">
        <v>644</v>
      </c>
      <c r="E14" s="23" t="s">
        <v>195</v>
      </c>
      <c r="F14" s="6" t="s">
        <v>196</v>
      </c>
      <c r="G14" s="7" t="s">
        <v>197</v>
      </c>
      <c r="H14" s="173"/>
      <c r="I14" s="78" t="s">
        <v>654</v>
      </c>
      <c r="J14" s="1"/>
      <c r="K14" s="1"/>
    </row>
    <row r="15" spans="1:11" ht="137.25" customHeight="1" x14ac:dyDescent="0.25">
      <c r="A15" s="118" t="s">
        <v>198</v>
      </c>
      <c r="B15" s="210" t="s">
        <v>199</v>
      </c>
      <c r="C15" s="79" t="s">
        <v>188</v>
      </c>
      <c r="D15" s="78" t="s">
        <v>200</v>
      </c>
      <c r="E15" s="23" t="s">
        <v>201</v>
      </c>
      <c r="F15" s="6" t="s">
        <v>202</v>
      </c>
      <c r="G15" s="7" t="s">
        <v>203</v>
      </c>
      <c r="H15" s="173"/>
      <c r="I15" s="78" t="s">
        <v>654</v>
      </c>
    </row>
    <row r="16" spans="1:11" ht="102.75" customHeight="1" x14ac:dyDescent="0.25">
      <c r="A16" s="77" t="s">
        <v>204</v>
      </c>
      <c r="B16" s="77" t="s">
        <v>205</v>
      </c>
      <c r="C16" s="77" t="s">
        <v>206</v>
      </c>
      <c r="D16" s="77" t="s">
        <v>655</v>
      </c>
      <c r="E16" s="5" t="s">
        <v>207</v>
      </c>
      <c r="F16" s="6" t="s">
        <v>208</v>
      </c>
      <c r="G16" s="7" t="s">
        <v>209</v>
      </c>
      <c r="H16" s="173"/>
      <c r="I16" s="80" t="s">
        <v>660</v>
      </c>
      <c r="J16" s="1"/>
      <c r="K16" s="1"/>
    </row>
    <row r="17" spans="1:11" ht="57" x14ac:dyDescent="0.25">
      <c r="A17" s="77" t="s">
        <v>210</v>
      </c>
      <c r="B17" s="77" t="s">
        <v>205</v>
      </c>
      <c r="C17" s="77" t="s">
        <v>85</v>
      </c>
      <c r="D17" s="78" t="s">
        <v>211</v>
      </c>
      <c r="E17" s="5" t="s">
        <v>212</v>
      </c>
      <c r="F17" s="6" t="s">
        <v>213</v>
      </c>
      <c r="G17" s="7" t="s">
        <v>214</v>
      </c>
      <c r="H17" s="173"/>
      <c r="I17" s="80" t="s">
        <v>215</v>
      </c>
      <c r="J17" s="1"/>
      <c r="K17" s="1"/>
    </row>
    <row r="18" spans="1:11" ht="114" x14ac:dyDescent="0.25">
      <c r="A18" s="77" t="s">
        <v>216</v>
      </c>
      <c r="B18" s="77" t="s">
        <v>217</v>
      </c>
      <c r="C18" s="77" t="s">
        <v>85</v>
      </c>
      <c r="D18" s="77" t="s">
        <v>727</v>
      </c>
      <c r="E18" s="5" t="s">
        <v>218</v>
      </c>
      <c r="F18" s="6" t="s">
        <v>219</v>
      </c>
      <c r="G18" s="7" t="s">
        <v>220</v>
      </c>
      <c r="H18" s="173"/>
      <c r="I18" s="80" t="s">
        <v>221</v>
      </c>
      <c r="J18" s="1"/>
      <c r="K18" s="1"/>
    </row>
    <row r="19" spans="1:11" ht="20.25" x14ac:dyDescent="0.25">
      <c r="G19" s="16" t="s">
        <v>746</v>
      </c>
      <c r="H19" s="196">
        <f>SUM(H3:H18)</f>
        <v>0</v>
      </c>
      <c r="I19" s="8"/>
      <c r="J19" s="1"/>
      <c r="K19" s="1"/>
    </row>
    <row r="20" spans="1:11" ht="30" x14ac:dyDescent="0.25">
      <c r="G20" s="16" t="s">
        <v>222</v>
      </c>
      <c r="H20" s="196">
        <f>COUNT(H3:H18)</f>
        <v>0</v>
      </c>
      <c r="I20" s="8"/>
      <c r="J20" s="1"/>
      <c r="K20" s="1"/>
    </row>
    <row r="21" spans="1:11" ht="20.25" x14ac:dyDescent="0.25">
      <c r="G21" s="16" t="s">
        <v>748</v>
      </c>
      <c r="H21" s="195" t="str">
        <f>IF(H20&gt;0,H19/(H20*2)*100,"")</f>
        <v/>
      </c>
      <c r="J21" s="1"/>
      <c r="K21" s="1"/>
    </row>
    <row r="22" spans="1:11" hidden="1" x14ac:dyDescent="0.25">
      <c r="I22" s="8"/>
    </row>
    <row r="97" x14ac:dyDescent="0.25"/>
    <row r="98" x14ac:dyDescent="0.25"/>
    <row r="107" x14ac:dyDescent="0.25"/>
    <row r="108" x14ac:dyDescent="0.25"/>
  </sheetData>
  <sortState xmlns:xlrd2="http://schemas.microsoft.com/office/spreadsheetml/2017/richdata2" ref="A17:I18">
    <sortCondition ref="A17:A18"/>
  </sortState>
  <mergeCells count="3">
    <mergeCell ref="E1:G1"/>
    <mergeCell ref="B2:C2"/>
    <mergeCell ref="A1:C1"/>
  </mergeCells>
  <conditionalFormatting sqref="H3:H18">
    <cfRule type="containsBlanks" dxfId="61" priority="17">
      <formula>LEN(TRIM(H3))=0</formula>
    </cfRule>
    <cfRule type="cellIs" dxfId="60" priority="18" operator="equal">
      <formula>0</formula>
    </cfRule>
    <cfRule type="cellIs" dxfId="59" priority="19" operator="equal">
      <formula>1</formula>
    </cfRule>
    <cfRule type="cellIs" dxfId="58" priority="20" operator="equal">
      <formula>2</formula>
    </cfRule>
  </conditionalFormatting>
  <conditionalFormatting sqref="H21">
    <cfRule type="colorScale" priority="11">
      <colorScale>
        <cfvo type="num" val="0"/>
        <cfvo type="num" val="50"/>
        <cfvo type="num" val="100"/>
        <color rgb="FFF8696B"/>
        <color rgb="FFFFEB84"/>
        <color rgb="FF63BE7B"/>
      </colorScale>
    </cfRule>
    <cfRule type="containsBlanks" dxfId="57" priority="12">
      <formula>LEN(TRIM(H21))=0</formula>
    </cfRule>
  </conditionalFormatting>
  <conditionalFormatting sqref="A1">
    <cfRule type="colorScale" priority="10">
      <colorScale>
        <cfvo type="num" val="0"/>
        <cfvo type="num" val="0.5"/>
        <cfvo type="num" val="1"/>
        <color rgb="FFF8696B"/>
        <color rgb="FFFFEB84"/>
        <color rgb="FF63BE7B"/>
      </colorScale>
    </cfRule>
  </conditionalFormatting>
  <conditionalFormatting sqref="D1">
    <cfRule type="colorScale" priority="9">
      <colorScale>
        <cfvo type="num" val="0"/>
        <cfvo type="num" val="0.5"/>
        <cfvo type="num" val="1"/>
        <color rgb="FFF8696B"/>
        <color rgb="FFFFEB84"/>
        <color rgb="FF63BE7B"/>
      </colorScale>
    </cfRule>
  </conditionalFormatting>
  <conditionalFormatting sqref="H1">
    <cfRule type="containsText" dxfId="56" priority="2" operator="containsText" text="Not assessed">
      <formula>NOT(ISERROR(SEARCH("Not assessed",H1)))</formula>
    </cfRule>
    <cfRule type="containsText" dxfId="55" priority="3" operator="containsText" text="None">
      <formula>NOT(ISERROR(SEARCH("None",H1)))</formula>
    </cfRule>
    <cfRule type="containsText" dxfId="54" priority="4" operator="containsText" text="Limited">
      <formula>NOT(ISERROR(SEARCH("Limited",H1)))</formula>
    </cfRule>
  </conditionalFormatting>
  <conditionalFormatting sqref="H1">
    <cfRule type="containsText" dxfId="53" priority="1" operator="containsText" text="Basic">
      <formula>NOT(ISERROR(SEARCH("Basic",H1)))</formula>
    </cfRule>
  </conditionalFormatting>
  <dataValidations count="2">
    <dataValidation allowBlank="1" showInputMessage="1" showErrorMessage="1" errorTitle="You must enter either 3, 2 or 1." error="3 (+++): meets the standard._x000a_2 (++): partially meets the standard._x000a_1 (+): does not meet the standard." sqref="J16:K21 I9:I15 J3:K14" xr:uid="{00000000-0002-0000-0400-000000000000}"/>
    <dataValidation type="whole" allowBlank="1" showInputMessage="1" showErrorMessage="1" error="Value must be 2, 1 or 0" sqref="H3:H18" xr:uid="{00000000-0002-0000-0400-000001000000}">
      <formula1>0</formula1>
      <formula2>2</formula2>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W138"/>
  <sheetViews>
    <sheetView zoomScale="85" zoomScaleNormal="85" zoomScalePageLayoutView="192" workbookViewId="0">
      <pane ySplit="2" topLeftCell="A18" activePane="bottomLeft" state="frozen"/>
      <selection activeCell="E6" sqref="E6"/>
      <selection pane="bottomLeft" activeCell="A24" sqref="A24"/>
    </sheetView>
  </sheetViews>
  <sheetFormatPr defaultColWidth="0" defaultRowHeight="14.25" zeroHeight="1" x14ac:dyDescent="0.25"/>
  <cols>
    <col min="1" max="1" width="16.7109375" style="4" customWidth="1"/>
    <col min="2" max="2" width="22.42578125" style="4" customWidth="1"/>
    <col min="3" max="3" width="17.85546875" style="4" customWidth="1"/>
    <col min="4" max="4" width="70.85546875" style="4" customWidth="1"/>
    <col min="5" max="5" width="29" style="4" customWidth="1"/>
    <col min="6" max="6" width="25.85546875" style="4" customWidth="1"/>
    <col min="7" max="7" width="33.28515625" style="4" customWidth="1"/>
    <col min="8" max="8" width="16" style="4" customWidth="1"/>
    <col min="9" max="9" width="134.28515625" style="4" customWidth="1"/>
    <col min="10" max="10" width="36.28515625" style="4" customWidth="1"/>
    <col min="11" max="23" width="0" style="4" hidden="1" customWidth="1"/>
    <col min="24" max="16384" width="8.85546875" style="4" hidden="1"/>
  </cols>
  <sheetData>
    <row r="1" spans="1:12" ht="45.6" customHeight="1" x14ac:dyDescent="0.25">
      <c r="A1" s="239">
        <f>'Сводные таблицы'!E11</f>
        <v>0</v>
      </c>
      <c r="B1" s="239"/>
      <c r="C1" s="239"/>
      <c r="D1" s="217">
        <f>'Сводные таблицы'!E5/'Сводные таблицы'!D5</f>
        <v>0</v>
      </c>
      <c r="E1" s="240" t="s">
        <v>35</v>
      </c>
      <c r="F1" s="241"/>
      <c r="G1" s="242"/>
      <c r="H1" s="213" t="str">
        <f>'Сводные таблицы'!I5</f>
        <v>Уровень СПМ: не оценивался</v>
      </c>
    </row>
    <row r="2" spans="1:12" s="3" customFormat="1" ht="30" x14ac:dyDescent="0.25">
      <c r="A2" s="26" t="s">
        <v>36</v>
      </c>
      <c r="B2" s="245" t="s">
        <v>37</v>
      </c>
      <c r="C2" s="246"/>
      <c r="D2" s="26" t="s">
        <v>38</v>
      </c>
      <c r="E2" s="16" t="s">
        <v>39</v>
      </c>
      <c r="F2" s="9" t="s">
        <v>40</v>
      </c>
      <c r="G2" s="17" t="s">
        <v>41</v>
      </c>
      <c r="H2" s="41" t="s">
        <v>9</v>
      </c>
      <c r="I2" s="26" t="s">
        <v>42</v>
      </c>
      <c r="J2" s="3" t="s">
        <v>593</v>
      </c>
    </row>
    <row r="3" spans="1:12" s="3" customFormat="1" ht="33.75" customHeight="1" x14ac:dyDescent="0.25">
      <c r="A3" s="247" t="s">
        <v>594</v>
      </c>
      <c r="B3" s="248"/>
      <c r="C3" s="248"/>
      <c r="D3" s="248"/>
      <c r="E3" s="248"/>
      <c r="F3" s="248"/>
      <c r="G3" s="249"/>
      <c r="H3" s="1"/>
    </row>
    <row r="4" spans="1:12" ht="160.5" customHeight="1" x14ac:dyDescent="0.25">
      <c r="A4" s="27" t="s">
        <v>223</v>
      </c>
      <c r="B4" s="27" t="s">
        <v>224</v>
      </c>
      <c r="C4" s="27" t="s">
        <v>56</v>
      </c>
      <c r="D4" s="27" t="s">
        <v>225</v>
      </c>
      <c r="E4" s="5" t="s">
        <v>226</v>
      </c>
      <c r="F4" s="10" t="s">
        <v>227</v>
      </c>
      <c r="G4" s="7" t="s">
        <v>228</v>
      </c>
      <c r="H4" s="173"/>
      <c r="I4" s="43" t="s">
        <v>681</v>
      </c>
      <c r="J4" s="2"/>
      <c r="K4" s="1"/>
      <c r="L4" s="1"/>
    </row>
    <row r="5" spans="1:12" ht="114" x14ac:dyDescent="0.25">
      <c r="A5" s="27" t="s">
        <v>229</v>
      </c>
      <c r="B5" s="27" t="s">
        <v>224</v>
      </c>
      <c r="C5" s="27" t="s">
        <v>595</v>
      </c>
      <c r="D5" s="27" t="s">
        <v>230</v>
      </c>
      <c r="E5" s="5" t="s">
        <v>231</v>
      </c>
      <c r="F5" s="10" t="s">
        <v>232</v>
      </c>
      <c r="G5" s="7" t="s">
        <v>233</v>
      </c>
      <c r="H5" s="173"/>
      <c r="I5" s="31" t="s">
        <v>234</v>
      </c>
      <c r="J5" s="2"/>
      <c r="K5" s="1"/>
      <c r="L5" s="1"/>
    </row>
    <row r="6" spans="1:12" ht="57" x14ac:dyDescent="0.25">
      <c r="A6" s="27" t="s">
        <v>235</v>
      </c>
      <c r="B6" s="27" t="s">
        <v>224</v>
      </c>
      <c r="C6" s="27" t="s">
        <v>56</v>
      </c>
      <c r="D6" s="27" t="s">
        <v>236</v>
      </c>
      <c r="E6" s="5" t="s">
        <v>237</v>
      </c>
      <c r="F6" s="10" t="s">
        <v>238</v>
      </c>
      <c r="G6" s="7" t="s">
        <v>239</v>
      </c>
      <c r="H6" s="173"/>
      <c r="I6" s="44"/>
      <c r="J6" s="2"/>
      <c r="K6" s="1"/>
      <c r="L6" s="1"/>
    </row>
    <row r="7" spans="1:12" ht="85.5" x14ac:dyDescent="0.25">
      <c r="A7" s="27" t="s">
        <v>240</v>
      </c>
      <c r="B7" s="27" t="s">
        <v>241</v>
      </c>
      <c r="C7" s="27" t="s">
        <v>64</v>
      </c>
      <c r="D7" s="27" t="s">
        <v>242</v>
      </c>
      <c r="E7" s="5" t="s">
        <v>243</v>
      </c>
      <c r="F7" s="10" t="s">
        <v>244</v>
      </c>
      <c r="G7" s="7" t="s">
        <v>245</v>
      </c>
      <c r="H7" s="173"/>
      <c r="I7" s="43" t="s">
        <v>696</v>
      </c>
      <c r="J7" s="2"/>
      <c r="K7" s="1"/>
      <c r="L7" s="1"/>
    </row>
    <row r="8" spans="1:12" ht="106.5" customHeight="1" x14ac:dyDescent="0.25">
      <c r="A8" s="27" t="s">
        <v>246</v>
      </c>
      <c r="B8" s="27" t="s">
        <v>247</v>
      </c>
      <c r="C8" s="27"/>
      <c r="D8" s="31" t="s">
        <v>625</v>
      </c>
      <c r="E8" s="5" t="s">
        <v>248</v>
      </c>
      <c r="F8" s="10" t="s">
        <v>249</v>
      </c>
      <c r="G8" s="7" t="s">
        <v>250</v>
      </c>
      <c r="H8" s="173"/>
      <c r="I8" s="31" t="s">
        <v>682</v>
      </c>
      <c r="J8" s="2"/>
      <c r="K8" s="1"/>
      <c r="L8" s="1"/>
    </row>
    <row r="9" spans="1:12" ht="85.5" x14ac:dyDescent="0.25">
      <c r="A9" s="27" t="s">
        <v>251</v>
      </c>
      <c r="B9" s="27" t="s">
        <v>247</v>
      </c>
      <c r="C9" s="27" t="s">
        <v>252</v>
      </c>
      <c r="D9" s="31" t="s">
        <v>253</v>
      </c>
      <c r="E9" s="5" t="s">
        <v>254</v>
      </c>
      <c r="F9" s="10" t="s">
        <v>255</v>
      </c>
      <c r="G9" s="7" t="s">
        <v>256</v>
      </c>
      <c r="H9" s="173"/>
      <c r="I9" s="31" t="s">
        <v>683</v>
      </c>
      <c r="J9" s="2"/>
      <c r="K9" s="1"/>
      <c r="L9" s="1"/>
    </row>
    <row r="10" spans="1:12" ht="114" x14ac:dyDescent="0.25">
      <c r="A10" s="27" t="s">
        <v>257</v>
      </c>
      <c r="B10" s="27" t="s">
        <v>247</v>
      </c>
      <c r="C10" s="27" t="s">
        <v>258</v>
      </c>
      <c r="D10" s="27" t="s">
        <v>670</v>
      </c>
      <c r="E10" s="5" t="s">
        <v>259</v>
      </c>
      <c r="F10" s="10" t="s">
        <v>665</v>
      </c>
      <c r="G10" s="7" t="s">
        <v>260</v>
      </c>
      <c r="H10" s="173"/>
      <c r="I10" s="31" t="s">
        <v>261</v>
      </c>
      <c r="J10" s="2"/>
      <c r="K10" s="1"/>
      <c r="L10" s="1"/>
    </row>
    <row r="11" spans="1:12" ht="142.5" x14ac:dyDescent="0.25">
      <c r="A11" s="27" t="s">
        <v>262</v>
      </c>
      <c r="B11" s="27" t="s">
        <v>263</v>
      </c>
      <c r="C11" s="27"/>
      <c r="D11" s="27" t="s">
        <v>264</v>
      </c>
      <c r="E11" s="5" t="s">
        <v>265</v>
      </c>
      <c r="F11" s="34" t="s">
        <v>697</v>
      </c>
      <c r="G11" s="35" t="s">
        <v>266</v>
      </c>
      <c r="H11" s="173"/>
      <c r="I11" s="27" t="s">
        <v>684</v>
      </c>
      <c r="J11" s="2"/>
      <c r="K11" s="1"/>
      <c r="L11" s="1"/>
    </row>
    <row r="12" spans="1:12" ht="111.75" customHeight="1" x14ac:dyDescent="0.25">
      <c r="A12" s="27" t="s">
        <v>267</v>
      </c>
      <c r="B12" s="27" t="s">
        <v>263</v>
      </c>
      <c r="C12" s="27"/>
      <c r="D12" s="27" t="s">
        <v>268</v>
      </c>
      <c r="E12" s="5" t="s">
        <v>269</v>
      </c>
      <c r="F12" s="10" t="s">
        <v>270</v>
      </c>
      <c r="G12" s="7" t="s">
        <v>698</v>
      </c>
      <c r="H12" s="173"/>
      <c r="I12" s="27" t="s">
        <v>669</v>
      </c>
      <c r="K12" s="1"/>
      <c r="L12" s="1"/>
    </row>
    <row r="13" spans="1:12" ht="403.5" customHeight="1" x14ac:dyDescent="0.25">
      <c r="A13" s="27" t="s">
        <v>271</v>
      </c>
      <c r="B13" s="27" t="s">
        <v>272</v>
      </c>
      <c r="C13" s="27" t="s">
        <v>273</v>
      </c>
      <c r="D13" s="27" t="s">
        <v>274</v>
      </c>
      <c r="E13" s="5" t="s">
        <v>275</v>
      </c>
      <c r="F13" s="10" t="s">
        <v>699</v>
      </c>
      <c r="G13" s="7" t="s">
        <v>276</v>
      </c>
      <c r="H13" s="173"/>
      <c r="I13" s="43" t="s">
        <v>704</v>
      </c>
      <c r="J13" s="2"/>
      <c r="K13" s="1"/>
      <c r="L13" s="1"/>
    </row>
    <row r="14" spans="1:12" ht="83.25" customHeight="1" x14ac:dyDescent="0.25">
      <c r="A14" s="27" t="s">
        <v>277</v>
      </c>
      <c r="B14" s="27" t="s">
        <v>278</v>
      </c>
      <c r="C14" s="27" t="s">
        <v>273</v>
      </c>
      <c r="D14" s="27" t="s">
        <v>279</v>
      </c>
      <c r="E14" s="5" t="s">
        <v>280</v>
      </c>
      <c r="F14" s="10" t="s">
        <v>678</v>
      </c>
      <c r="G14" s="7" t="s">
        <v>679</v>
      </c>
      <c r="H14" s="173"/>
      <c r="I14" s="44"/>
      <c r="J14" s="2"/>
      <c r="K14" s="1"/>
      <c r="L14" s="1"/>
    </row>
    <row r="15" spans="1:12" ht="114" x14ac:dyDescent="0.25">
      <c r="A15" s="27" t="s">
        <v>281</v>
      </c>
      <c r="B15" s="84" t="s">
        <v>272</v>
      </c>
      <c r="C15" s="27" t="s">
        <v>282</v>
      </c>
      <c r="D15" s="27" t="s">
        <v>671</v>
      </c>
      <c r="E15" s="23" t="s">
        <v>283</v>
      </c>
      <c r="F15" s="34" t="s">
        <v>284</v>
      </c>
      <c r="G15" s="35" t="s">
        <v>285</v>
      </c>
      <c r="H15" s="173"/>
      <c r="I15" s="43" t="s">
        <v>286</v>
      </c>
      <c r="J15" s="32"/>
      <c r="K15" s="1"/>
      <c r="L15" s="1"/>
    </row>
    <row r="16" spans="1:12" ht="176.25" customHeight="1" x14ac:dyDescent="0.25">
      <c r="A16" s="27" t="s">
        <v>287</v>
      </c>
      <c r="B16" s="27" t="s">
        <v>288</v>
      </c>
      <c r="C16" s="27"/>
      <c r="D16" s="27" t="s">
        <v>675</v>
      </c>
      <c r="E16" s="5" t="s">
        <v>289</v>
      </c>
      <c r="F16" s="10" t="s">
        <v>664</v>
      </c>
      <c r="G16" s="7" t="s">
        <v>290</v>
      </c>
      <c r="H16" s="173"/>
      <c r="I16" s="43" t="s">
        <v>291</v>
      </c>
      <c r="J16" s="2"/>
      <c r="K16" s="1"/>
      <c r="L16" s="1"/>
    </row>
    <row r="17" spans="1:21" ht="99.75" x14ac:dyDescent="0.25">
      <c r="A17" s="27" t="s">
        <v>292</v>
      </c>
      <c r="B17" s="27" t="s">
        <v>288</v>
      </c>
      <c r="C17" s="27" t="s">
        <v>293</v>
      </c>
      <c r="D17" s="27" t="s">
        <v>676</v>
      </c>
      <c r="E17" s="5" t="s">
        <v>294</v>
      </c>
      <c r="F17" s="10" t="s">
        <v>295</v>
      </c>
      <c r="G17" s="7" t="s">
        <v>680</v>
      </c>
      <c r="H17" s="173"/>
      <c r="I17" s="27" t="s">
        <v>705</v>
      </c>
      <c r="K17" s="1"/>
      <c r="L17" s="1"/>
    </row>
    <row r="18" spans="1:21" ht="71.25" x14ac:dyDescent="0.25">
      <c r="A18" s="27" t="s">
        <v>296</v>
      </c>
      <c r="B18" s="27" t="s">
        <v>288</v>
      </c>
      <c r="C18" s="27" t="s">
        <v>297</v>
      </c>
      <c r="D18" s="27" t="s">
        <v>672</v>
      </c>
      <c r="E18" s="5" t="s">
        <v>298</v>
      </c>
      <c r="F18" s="10" t="s">
        <v>299</v>
      </c>
      <c r="G18" s="7" t="s">
        <v>300</v>
      </c>
      <c r="H18" s="173"/>
      <c r="I18" s="31" t="s">
        <v>706</v>
      </c>
      <c r="J18" s="2"/>
      <c r="K18" s="1"/>
      <c r="L18" s="1"/>
    </row>
    <row r="19" spans="1:21" ht="57" x14ac:dyDescent="0.25">
      <c r="A19" s="27" t="s">
        <v>301</v>
      </c>
      <c r="B19" s="27" t="s">
        <v>302</v>
      </c>
      <c r="C19" s="27" t="s">
        <v>303</v>
      </c>
      <c r="D19" s="27" t="s">
        <v>673</v>
      </c>
      <c r="E19" s="5" t="s">
        <v>304</v>
      </c>
      <c r="F19" s="10" t="s">
        <v>700</v>
      </c>
      <c r="G19" s="7" t="s">
        <v>305</v>
      </c>
      <c r="H19" s="173"/>
      <c r="I19" s="27" t="s">
        <v>306</v>
      </c>
      <c r="K19" s="1"/>
      <c r="L19" s="1"/>
    </row>
    <row r="20" spans="1:21" ht="171" x14ac:dyDescent="0.25">
      <c r="A20" s="27" t="s">
        <v>307</v>
      </c>
      <c r="B20" s="27" t="s">
        <v>308</v>
      </c>
      <c r="C20" s="27" t="s">
        <v>309</v>
      </c>
      <c r="D20" s="27" t="s">
        <v>677</v>
      </c>
      <c r="E20" s="5" t="s">
        <v>310</v>
      </c>
      <c r="F20" s="10" t="s">
        <v>311</v>
      </c>
      <c r="G20" s="7" t="s">
        <v>312</v>
      </c>
      <c r="H20" s="173"/>
      <c r="I20" s="31" t="s">
        <v>707</v>
      </c>
      <c r="K20" s="1"/>
      <c r="L20" s="1"/>
    </row>
    <row r="21" spans="1:21" ht="85.5" x14ac:dyDescent="0.25">
      <c r="A21" s="27" t="s">
        <v>313</v>
      </c>
      <c r="B21" s="27" t="s">
        <v>241</v>
      </c>
      <c r="C21" s="27"/>
      <c r="D21" s="27" t="s">
        <v>314</v>
      </c>
      <c r="E21" s="5" t="s">
        <v>315</v>
      </c>
      <c r="F21" s="10" t="s">
        <v>316</v>
      </c>
      <c r="G21" s="7" t="s">
        <v>317</v>
      </c>
      <c r="H21" s="173"/>
      <c r="I21" s="43" t="s">
        <v>708</v>
      </c>
      <c r="J21" s="2"/>
      <c r="K21" s="1"/>
      <c r="L21" s="1"/>
    </row>
    <row r="22" spans="1:21" ht="66.75" customHeight="1" x14ac:dyDescent="0.25">
      <c r="A22" s="27" t="s">
        <v>318</v>
      </c>
      <c r="B22" s="27" t="s">
        <v>241</v>
      </c>
      <c r="C22" s="27"/>
      <c r="D22" s="27" t="s">
        <v>319</v>
      </c>
      <c r="E22" s="5" t="s">
        <v>320</v>
      </c>
      <c r="F22" s="6" t="s">
        <v>321</v>
      </c>
      <c r="G22" s="7" t="s">
        <v>322</v>
      </c>
      <c r="H22" s="173"/>
      <c r="I22" s="43" t="s">
        <v>709</v>
      </c>
      <c r="J22" s="2"/>
      <c r="K22" s="1"/>
      <c r="L22" s="1"/>
    </row>
    <row r="23" spans="1:21" ht="85.5" x14ac:dyDescent="0.25">
      <c r="A23" s="27" t="s">
        <v>323</v>
      </c>
      <c r="B23" s="27" t="s">
        <v>324</v>
      </c>
      <c r="C23" s="27"/>
      <c r="D23" s="27" t="s">
        <v>674</v>
      </c>
      <c r="E23" s="5" t="s">
        <v>325</v>
      </c>
      <c r="F23" s="10" t="s">
        <v>326</v>
      </c>
      <c r="G23" s="7" t="s">
        <v>256</v>
      </c>
      <c r="H23" s="173"/>
      <c r="I23" s="43" t="s">
        <v>661</v>
      </c>
      <c r="J23" s="2"/>
      <c r="K23" s="1"/>
      <c r="L23" s="1"/>
    </row>
    <row r="24" spans="1:21" ht="20.25" x14ac:dyDescent="0.25">
      <c r="A24" s="2"/>
      <c r="B24" s="2"/>
      <c r="C24" s="2"/>
      <c r="D24" s="2"/>
      <c r="E24" s="2"/>
      <c r="F24" s="2"/>
      <c r="G24" s="45" t="s">
        <v>746</v>
      </c>
      <c r="H24" s="197">
        <f>SUM(H4:H23)</f>
        <v>0</v>
      </c>
      <c r="J24" s="2"/>
      <c r="K24" s="1"/>
      <c r="L24" s="1"/>
    </row>
    <row r="25" spans="1:21" ht="45" x14ac:dyDescent="0.25">
      <c r="A25" s="2"/>
      <c r="B25" s="2"/>
      <c r="C25" s="2"/>
      <c r="D25" s="2"/>
      <c r="E25" s="2"/>
      <c r="F25" s="2"/>
      <c r="G25" s="45" t="s">
        <v>327</v>
      </c>
      <c r="H25" s="197">
        <f>COUNT(H4:H23)</f>
        <v>0</v>
      </c>
      <c r="I25" s="8"/>
      <c r="J25" s="2"/>
      <c r="K25" s="1"/>
      <c r="L25" s="1"/>
    </row>
    <row r="26" spans="1:21" ht="30" x14ac:dyDescent="0.25">
      <c r="A26" s="2"/>
      <c r="B26" s="2"/>
      <c r="C26" s="2"/>
      <c r="D26" s="2"/>
      <c r="E26" s="2"/>
      <c r="F26" s="2"/>
      <c r="G26" s="45" t="s">
        <v>749</v>
      </c>
      <c r="H26" s="195" t="str">
        <f>IF(H25&gt;0,H24/(H25*2)*100,"")</f>
        <v/>
      </c>
      <c r="J26" s="2"/>
      <c r="K26" s="1"/>
      <c r="L26" s="1"/>
    </row>
    <row r="27" spans="1:21" ht="15" hidden="1" x14ac:dyDescent="0.2">
      <c r="A27" s="2"/>
      <c r="B27" s="2"/>
      <c r="C27" s="28"/>
      <c r="D27" s="29"/>
      <c r="E27" s="2"/>
      <c r="F27" s="2"/>
      <c r="G27" s="2"/>
      <c r="H27" s="2"/>
      <c r="I27" s="8"/>
      <c r="J27" s="2"/>
      <c r="K27" s="1"/>
      <c r="L27" s="1"/>
      <c r="U27" s="4" t="s">
        <v>583</v>
      </c>
    </row>
    <row r="28" spans="1:21" ht="15" hidden="1" x14ac:dyDescent="0.25">
      <c r="A28" s="2"/>
      <c r="B28" s="2"/>
      <c r="C28" s="2"/>
      <c r="D28" s="2"/>
      <c r="E28" s="2"/>
      <c r="F28" s="2"/>
      <c r="G28" s="2"/>
      <c r="H28" s="2"/>
      <c r="I28" s="8"/>
      <c r="J28" s="2"/>
      <c r="K28" s="1"/>
      <c r="L28" s="1"/>
    </row>
    <row r="29" spans="1:21" ht="15" hidden="1" x14ac:dyDescent="0.25">
      <c r="A29" s="2"/>
      <c r="B29" s="2"/>
      <c r="C29" s="2"/>
      <c r="D29" s="2"/>
      <c r="E29" s="2"/>
      <c r="F29" s="2"/>
      <c r="G29" s="2"/>
      <c r="H29" s="2"/>
      <c r="I29" s="8"/>
      <c r="J29" s="2"/>
      <c r="K29" s="1"/>
      <c r="L29" s="1"/>
    </row>
    <row r="30" spans="1:21" ht="15" hidden="1" x14ac:dyDescent="0.25">
      <c r="A30" s="2"/>
      <c r="B30" s="2"/>
      <c r="C30" s="2"/>
      <c r="D30" s="2"/>
      <c r="E30" s="2"/>
      <c r="F30" s="2"/>
      <c r="G30" s="2"/>
      <c r="H30" s="2"/>
      <c r="J30" s="2"/>
      <c r="K30" s="1"/>
      <c r="L30" s="1"/>
    </row>
    <row r="31" spans="1:21" ht="15" hidden="1" x14ac:dyDescent="0.25">
      <c r="A31" s="2"/>
      <c r="B31" s="2"/>
      <c r="C31" s="28"/>
      <c r="D31" s="28"/>
      <c r="E31" s="2"/>
      <c r="F31" s="2"/>
      <c r="G31" s="2"/>
      <c r="H31" s="2"/>
      <c r="J31" s="2"/>
      <c r="K31" s="1"/>
      <c r="L31" s="1"/>
    </row>
    <row r="32" spans="1:21" ht="15" hidden="1" x14ac:dyDescent="0.2">
      <c r="A32" s="2"/>
      <c r="B32" s="2"/>
      <c r="C32" s="28"/>
      <c r="D32" s="29"/>
      <c r="E32" s="2"/>
      <c r="F32" s="2"/>
      <c r="G32" s="2"/>
      <c r="H32" s="2"/>
      <c r="J32" s="2"/>
      <c r="K32" s="1"/>
      <c r="L32" s="1"/>
    </row>
    <row r="33" spans="1:12" ht="15" hidden="1" x14ac:dyDescent="0.25">
      <c r="A33" s="2"/>
      <c r="B33" s="1"/>
      <c r="C33" s="2"/>
      <c r="D33" s="8"/>
      <c r="E33" s="2"/>
      <c r="F33" s="2"/>
      <c r="G33" s="2"/>
      <c r="H33" s="2"/>
      <c r="J33" s="2"/>
      <c r="K33" s="1"/>
      <c r="L33" s="1"/>
    </row>
    <row r="34" spans="1:12" ht="15" hidden="1" x14ac:dyDescent="0.25">
      <c r="A34" s="2"/>
      <c r="B34" s="2"/>
      <c r="C34" s="2"/>
      <c r="D34" s="2"/>
      <c r="E34" s="2"/>
      <c r="F34" s="2"/>
      <c r="G34" s="2"/>
      <c r="H34" s="2"/>
      <c r="J34" s="2"/>
      <c r="K34" s="1"/>
      <c r="L34" s="1"/>
    </row>
    <row r="35" spans="1:12" ht="15" hidden="1" x14ac:dyDescent="0.25">
      <c r="A35" s="2"/>
      <c r="B35" s="2"/>
      <c r="C35" s="2"/>
      <c r="D35" s="2"/>
      <c r="E35" s="2"/>
      <c r="F35" s="2"/>
      <c r="G35" s="2"/>
      <c r="H35" s="2"/>
      <c r="J35" s="2"/>
      <c r="K35" s="1"/>
      <c r="L35" s="1"/>
    </row>
    <row r="36" spans="1:12" hidden="1" x14ac:dyDescent="0.25">
      <c r="C36" s="8"/>
      <c r="D36" s="8"/>
    </row>
    <row r="37" spans="1:12" hidden="1" x14ac:dyDescent="0.25">
      <c r="I37" s="8"/>
    </row>
    <row r="129" x14ac:dyDescent="0.25"/>
    <row r="130" x14ac:dyDescent="0.25"/>
    <row r="134" x14ac:dyDescent="0.25"/>
    <row r="135" x14ac:dyDescent="0.25"/>
    <row r="136" x14ac:dyDescent="0.25"/>
    <row r="137" x14ac:dyDescent="0.25"/>
    <row r="138" x14ac:dyDescent="0.25"/>
  </sheetData>
  <sortState xmlns:xlrd2="http://schemas.microsoft.com/office/spreadsheetml/2017/richdata2" ref="A7:W9">
    <sortCondition ref="A7:A9"/>
  </sortState>
  <mergeCells count="4">
    <mergeCell ref="B2:C2"/>
    <mergeCell ref="A3:G3"/>
    <mergeCell ref="A1:C1"/>
    <mergeCell ref="E1:G1"/>
  </mergeCells>
  <phoneticPr fontId="23" type="noConversion"/>
  <conditionalFormatting sqref="H4:H23">
    <cfRule type="containsBlanks" dxfId="52" priority="16">
      <formula>LEN(TRIM(H4))=0</formula>
    </cfRule>
    <cfRule type="cellIs" dxfId="51" priority="17" operator="equal">
      <formula>0</formula>
    </cfRule>
    <cfRule type="cellIs" dxfId="50" priority="18" operator="equal">
      <formula>1</formula>
    </cfRule>
    <cfRule type="cellIs" dxfId="49" priority="19" operator="equal">
      <formula>2</formula>
    </cfRule>
  </conditionalFormatting>
  <conditionalFormatting sqref="H26">
    <cfRule type="colorScale" priority="11">
      <colorScale>
        <cfvo type="num" val="0"/>
        <cfvo type="num" val="50"/>
        <cfvo type="num" val="100"/>
        <color rgb="FFF8696B"/>
        <color rgb="FFFFEB84"/>
        <color rgb="FF63BE7B"/>
      </colorScale>
    </cfRule>
    <cfRule type="containsBlanks" dxfId="48" priority="12">
      <formula>LEN(TRIM(H26))=0</formula>
    </cfRule>
  </conditionalFormatting>
  <conditionalFormatting sqref="A1">
    <cfRule type="colorScale" priority="10">
      <colorScale>
        <cfvo type="num" val="0"/>
        <cfvo type="num" val="0.5"/>
        <cfvo type="num" val="1"/>
        <color rgb="FFF8696B"/>
        <color rgb="FFFFEB84"/>
        <color rgb="FF63BE7B"/>
      </colorScale>
    </cfRule>
  </conditionalFormatting>
  <conditionalFormatting sqref="D1">
    <cfRule type="colorScale" priority="9">
      <colorScale>
        <cfvo type="num" val="0"/>
        <cfvo type="num" val="0.5"/>
        <cfvo type="num" val="1"/>
        <color rgb="FFF8696B"/>
        <color rgb="FFFFEB84"/>
        <color rgb="FF63BE7B"/>
      </colorScale>
    </cfRule>
  </conditionalFormatting>
  <conditionalFormatting sqref="H1">
    <cfRule type="containsText" dxfId="47" priority="2" operator="containsText" text="Not assessed">
      <formula>NOT(ISERROR(SEARCH("Not assessed",H1)))</formula>
    </cfRule>
    <cfRule type="containsText" dxfId="46" priority="3" operator="containsText" text="None">
      <formula>NOT(ISERROR(SEARCH("None",H1)))</formula>
    </cfRule>
    <cfRule type="containsText" dxfId="45" priority="4" operator="containsText" text="Limited">
      <formula>NOT(ISERROR(SEARCH("Limited",H1)))</formula>
    </cfRule>
  </conditionalFormatting>
  <conditionalFormatting sqref="H1">
    <cfRule type="containsText" dxfId="44" priority="1" operator="containsText" text="Basic">
      <formula>NOT(ISERROR(SEARCH("Basic",H1)))</formula>
    </cfRule>
  </conditionalFormatting>
  <dataValidations count="2">
    <dataValidation allowBlank="1" showInputMessage="1" showErrorMessage="1" errorTitle="You must enter either 3, 2 or 1." error="3 (+++): meets the standard._x000a_2 (++): partially meets the standard._x000a_1 (+): does not meet the standard." sqref="J18:L18 K12:L12 I17:I19 K17:L21 J21 J22:L35 I11:I12 J4:L11 J13:L16" xr:uid="{00000000-0002-0000-0500-000000000000}"/>
    <dataValidation type="whole" allowBlank="1" showInputMessage="1" showErrorMessage="1" error="Value must be 2, 1 or 0" sqref="H4:H23" xr:uid="{00000000-0002-0000-0500-000001000000}">
      <formula1>0</formula1>
      <formula2>2</formula2>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9966FF"/>
  </sheetPr>
  <dimension ref="A1:W47"/>
  <sheetViews>
    <sheetView zoomScaleNormal="100" zoomScalePageLayoutView="183" workbookViewId="0">
      <pane ySplit="2" topLeftCell="A3" activePane="bottomLeft" state="frozen"/>
      <selection pane="bottomLeft" activeCell="A8" sqref="A8"/>
    </sheetView>
  </sheetViews>
  <sheetFormatPr defaultColWidth="0" defaultRowHeight="15" zeroHeight="1" x14ac:dyDescent="0.25"/>
  <cols>
    <col min="1" max="1" width="14.42578125" style="3" customWidth="1"/>
    <col min="2" max="2" width="16.85546875" style="4" customWidth="1"/>
    <col min="3" max="3" width="17.28515625" style="4" customWidth="1"/>
    <col min="4" max="4" width="84.140625" style="4" customWidth="1"/>
    <col min="5" max="5" width="29" style="4" customWidth="1"/>
    <col min="6" max="6" width="25.85546875" style="4" customWidth="1"/>
    <col min="7" max="7" width="33.28515625" style="4" customWidth="1"/>
    <col min="8" max="8" width="15.42578125" style="4" bestFit="1" customWidth="1"/>
    <col min="9" max="9" width="116.28515625" style="4" customWidth="1"/>
    <col min="10" max="10" width="30.7109375" style="4" customWidth="1"/>
    <col min="11" max="23" width="0" style="4" hidden="1" customWidth="1"/>
    <col min="24" max="16384" width="8.85546875" style="4" hidden="1"/>
  </cols>
  <sheetData>
    <row r="1" spans="1:13" ht="45.6" customHeight="1" x14ac:dyDescent="0.25">
      <c r="A1" s="239">
        <f>'Сводные таблицы'!E11</f>
        <v>0</v>
      </c>
      <c r="B1" s="239"/>
      <c r="C1" s="239"/>
      <c r="D1" s="218">
        <f>'Сводные таблицы'!E6/'Сводные таблицы'!D6</f>
        <v>0</v>
      </c>
      <c r="E1" s="240" t="s">
        <v>35</v>
      </c>
      <c r="F1" s="241"/>
      <c r="G1" s="242"/>
      <c r="H1" s="213" t="str">
        <f>'Сводные таблицы'!I6</f>
        <v>Уровень СПМ: не оценивался</v>
      </c>
    </row>
    <row r="2" spans="1:13" s="3" customFormat="1" ht="30" x14ac:dyDescent="0.25">
      <c r="A2" s="111" t="s">
        <v>36</v>
      </c>
      <c r="B2" s="250" t="s">
        <v>37</v>
      </c>
      <c r="C2" s="251"/>
      <c r="D2" s="111" t="s">
        <v>38</v>
      </c>
      <c r="E2" s="16" t="s">
        <v>39</v>
      </c>
      <c r="F2" s="9" t="s">
        <v>40</v>
      </c>
      <c r="G2" s="17" t="s">
        <v>41</v>
      </c>
      <c r="H2" s="1" t="s">
        <v>9</v>
      </c>
      <c r="I2" s="111" t="s">
        <v>42</v>
      </c>
      <c r="J2" s="3" t="s">
        <v>593</v>
      </c>
    </row>
    <row r="3" spans="1:13" s="3" customFormat="1" ht="104.25" customHeight="1" x14ac:dyDescent="0.25">
      <c r="A3" s="115" t="s">
        <v>328</v>
      </c>
      <c r="B3" s="112" t="s">
        <v>329</v>
      </c>
      <c r="C3" s="112" t="s">
        <v>330</v>
      </c>
      <c r="D3" s="112" t="s">
        <v>331</v>
      </c>
      <c r="E3" s="5" t="s">
        <v>332</v>
      </c>
      <c r="F3" s="6" t="s">
        <v>333</v>
      </c>
      <c r="G3" s="7" t="s">
        <v>334</v>
      </c>
      <c r="H3" s="173"/>
      <c r="I3" s="113" t="s">
        <v>710</v>
      </c>
    </row>
    <row r="4" spans="1:13" s="3" customFormat="1" ht="57" x14ac:dyDescent="0.25">
      <c r="A4" s="115" t="s">
        <v>335</v>
      </c>
      <c r="B4" s="112" t="s">
        <v>329</v>
      </c>
      <c r="C4" s="112" t="s">
        <v>56</v>
      </c>
      <c r="D4" s="113" t="s">
        <v>336</v>
      </c>
      <c r="E4" s="5" t="s">
        <v>337</v>
      </c>
      <c r="F4" s="6" t="s">
        <v>711</v>
      </c>
      <c r="G4" s="7" t="s">
        <v>338</v>
      </c>
      <c r="H4" s="173"/>
      <c r="I4" s="112" t="s">
        <v>712</v>
      </c>
    </row>
    <row r="5" spans="1:13" ht="43.5" customHeight="1" x14ac:dyDescent="0.25">
      <c r="A5" s="117" t="s">
        <v>339</v>
      </c>
      <c r="B5" s="71" t="s">
        <v>329</v>
      </c>
      <c r="C5" s="71" t="s">
        <v>56</v>
      </c>
      <c r="D5" s="72" t="s">
        <v>340</v>
      </c>
      <c r="E5" s="64" t="s">
        <v>341</v>
      </c>
      <c r="F5" s="64" t="s">
        <v>341</v>
      </c>
      <c r="G5" s="64" t="s">
        <v>341</v>
      </c>
      <c r="H5" s="65" t="s">
        <v>757</v>
      </c>
      <c r="I5" s="114" t="s">
        <v>713</v>
      </c>
      <c r="K5" s="2"/>
      <c r="L5" s="1"/>
      <c r="M5" s="1"/>
    </row>
    <row r="6" spans="1:13" s="3" customFormat="1" ht="64.5" customHeight="1" x14ac:dyDescent="0.25">
      <c r="A6" s="115" t="s">
        <v>342</v>
      </c>
      <c r="B6" s="112" t="s">
        <v>343</v>
      </c>
      <c r="C6" s="112" t="s">
        <v>56</v>
      </c>
      <c r="D6" s="112" t="s">
        <v>344</v>
      </c>
      <c r="E6" s="5" t="s">
        <v>345</v>
      </c>
      <c r="F6" s="6" t="s">
        <v>346</v>
      </c>
      <c r="G6" s="7" t="s">
        <v>347</v>
      </c>
      <c r="H6" s="173"/>
      <c r="I6" s="112" t="s">
        <v>714</v>
      </c>
    </row>
    <row r="7" spans="1:13" s="3" customFormat="1" ht="93.75" customHeight="1" x14ac:dyDescent="0.25">
      <c r="A7" s="115" t="s">
        <v>348</v>
      </c>
      <c r="B7" s="112" t="s">
        <v>349</v>
      </c>
      <c r="C7" s="112" t="s">
        <v>716</v>
      </c>
      <c r="D7" s="112" t="s">
        <v>350</v>
      </c>
      <c r="E7" s="5" t="s">
        <v>351</v>
      </c>
      <c r="F7" s="6" t="s">
        <v>352</v>
      </c>
      <c r="G7" s="7" t="s">
        <v>353</v>
      </c>
      <c r="H7" s="173"/>
      <c r="I7" s="112" t="s">
        <v>354</v>
      </c>
    </row>
    <row r="8" spans="1:13" ht="71.25" x14ac:dyDescent="0.25">
      <c r="A8" s="115" t="s">
        <v>355</v>
      </c>
      <c r="B8" s="112" t="s">
        <v>356</v>
      </c>
      <c r="C8" s="112" t="s">
        <v>357</v>
      </c>
      <c r="D8" s="112" t="s">
        <v>358</v>
      </c>
      <c r="E8" s="5" t="s">
        <v>359</v>
      </c>
      <c r="F8" s="6" t="s">
        <v>360</v>
      </c>
      <c r="G8" s="7" t="s">
        <v>361</v>
      </c>
      <c r="H8" s="173"/>
      <c r="I8" s="115"/>
      <c r="J8" s="1"/>
      <c r="K8" s="1"/>
      <c r="L8" s="1"/>
    </row>
    <row r="9" spans="1:13" ht="20.25" x14ac:dyDescent="0.25">
      <c r="G9" s="116" t="s">
        <v>746</v>
      </c>
      <c r="H9" s="198">
        <f>SUM(H3,H4,H6,H7,H8)</f>
        <v>0</v>
      </c>
      <c r="J9" s="1"/>
      <c r="K9" s="1"/>
      <c r="L9" s="1"/>
    </row>
    <row r="10" spans="1:13" ht="30" x14ac:dyDescent="0.25">
      <c r="G10" s="116" t="s">
        <v>362</v>
      </c>
      <c r="H10" s="198">
        <f>COUNT(H3:H4,H6:H8)</f>
        <v>0</v>
      </c>
    </row>
    <row r="11" spans="1:13" ht="43.5" customHeight="1" x14ac:dyDescent="0.25">
      <c r="G11" s="116" t="s">
        <v>750</v>
      </c>
      <c r="H11" s="195" t="str">
        <f>IF(H10&gt;0,H9/(H10*2)*100,"")</f>
        <v/>
      </c>
      <c r="J11" s="1"/>
      <c r="K11" s="1"/>
      <c r="L11" s="1"/>
    </row>
    <row r="12" spans="1:13" ht="43.5" hidden="1" customHeight="1" x14ac:dyDescent="0.25">
      <c r="J12" s="1"/>
      <c r="K12" s="1"/>
      <c r="L12" s="1"/>
    </row>
    <row r="13" spans="1:13" ht="43.5" hidden="1" customHeight="1" x14ac:dyDescent="0.25">
      <c r="J13" s="1"/>
      <c r="K13" s="1"/>
      <c r="L13" s="1"/>
    </row>
    <row r="14" spans="1:13" ht="43.5" hidden="1" customHeight="1" x14ac:dyDescent="0.25">
      <c r="I14" s="8"/>
      <c r="J14" s="1"/>
      <c r="K14" s="1"/>
      <c r="L14" s="1"/>
    </row>
    <row r="15" spans="1:13" ht="43.5" hidden="1" customHeight="1" x14ac:dyDescent="0.25">
      <c r="I15" s="8"/>
      <c r="J15" s="1"/>
      <c r="K15" s="1"/>
      <c r="L15" s="1"/>
    </row>
    <row r="16" spans="1:13" ht="43.5" hidden="1" customHeight="1" x14ac:dyDescent="0.25">
      <c r="I16" s="8"/>
      <c r="J16" s="1"/>
      <c r="K16" s="1"/>
      <c r="L16" s="1"/>
    </row>
    <row r="17" spans="9:21" hidden="1" x14ac:dyDescent="0.25">
      <c r="J17" s="1"/>
      <c r="K17" s="1"/>
      <c r="L17" s="1"/>
    </row>
    <row r="18" spans="9:21" hidden="1" x14ac:dyDescent="0.25">
      <c r="I18" s="8"/>
      <c r="J18" s="1"/>
      <c r="K18" s="1"/>
      <c r="L18" s="1"/>
    </row>
    <row r="19" spans="9:21" hidden="1" x14ac:dyDescent="0.25">
      <c r="J19" s="1"/>
      <c r="K19" s="1"/>
      <c r="L19" s="1"/>
    </row>
    <row r="20" spans="9:21" hidden="1" x14ac:dyDescent="0.25">
      <c r="I20" s="8"/>
      <c r="J20" s="1"/>
      <c r="K20" s="1"/>
      <c r="L20" s="1"/>
    </row>
    <row r="21" spans="9:21" hidden="1" x14ac:dyDescent="0.25">
      <c r="I21" s="8"/>
      <c r="J21" s="1"/>
      <c r="K21" s="1"/>
      <c r="L21" s="1"/>
      <c r="U21" s="4" t="s">
        <v>583</v>
      </c>
    </row>
    <row r="22" spans="9:21" hidden="1" x14ac:dyDescent="0.25">
      <c r="I22" s="8"/>
      <c r="J22" s="1"/>
      <c r="K22" s="1"/>
      <c r="L22" s="1"/>
    </row>
    <row r="23" spans="9:21" hidden="1" x14ac:dyDescent="0.25">
      <c r="J23" s="1"/>
      <c r="K23" s="1"/>
      <c r="L23" s="1"/>
    </row>
    <row r="24" spans="9:21" hidden="1" x14ac:dyDescent="0.25">
      <c r="J24" s="1"/>
      <c r="K24" s="1"/>
      <c r="L24" s="1"/>
    </row>
    <row r="25" spans="9:21" hidden="1" x14ac:dyDescent="0.25">
      <c r="J25" s="1"/>
      <c r="K25" s="1"/>
      <c r="L25" s="1"/>
    </row>
    <row r="26" spans="9:21" hidden="1" x14ac:dyDescent="0.25">
      <c r="J26" s="1"/>
      <c r="K26" s="1"/>
      <c r="L26" s="1"/>
    </row>
    <row r="27" spans="9:21" ht="30.75" hidden="1" customHeight="1" x14ac:dyDescent="0.25">
      <c r="J27" s="1"/>
      <c r="K27" s="1"/>
      <c r="L27" s="1"/>
    </row>
    <row r="28" spans="9:21" hidden="1" x14ac:dyDescent="0.25">
      <c r="J28" s="1"/>
      <c r="K28" s="1"/>
      <c r="L28" s="1"/>
    </row>
    <row r="29" spans="9:21" hidden="1" x14ac:dyDescent="0.25">
      <c r="J29" s="1"/>
      <c r="K29" s="1"/>
      <c r="L29" s="1"/>
    </row>
    <row r="30" spans="9:21" hidden="1" x14ac:dyDescent="0.25">
      <c r="I30" s="8"/>
    </row>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sheetData>
  <mergeCells count="3">
    <mergeCell ref="B2:C2"/>
    <mergeCell ref="A1:C1"/>
    <mergeCell ref="E1:G1"/>
  </mergeCells>
  <conditionalFormatting sqref="H5">
    <cfRule type="colorScale" priority="45">
      <colorScale>
        <cfvo type="min"/>
        <cfvo type="percentile" val="50"/>
        <cfvo type="max"/>
        <color rgb="FFF8696B"/>
        <color rgb="FFFFEB84"/>
        <color rgb="FF63BE7B"/>
      </colorScale>
    </cfRule>
  </conditionalFormatting>
  <conditionalFormatting sqref="H3:H4">
    <cfRule type="containsBlanks" dxfId="43" priority="21">
      <formula>LEN(TRIM(H3))=0</formula>
    </cfRule>
    <cfRule type="cellIs" dxfId="42" priority="22" operator="equal">
      <formula>0</formula>
    </cfRule>
    <cfRule type="cellIs" dxfId="41" priority="23" operator="equal">
      <formula>1</formula>
    </cfRule>
    <cfRule type="cellIs" dxfId="40" priority="24" operator="equal">
      <formula>2</formula>
    </cfRule>
  </conditionalFormatting>
  <conditionalFormatting sqref="H6:H8">
    <cfRule type="containsBlanks" dxfId="39" priority="17">
      <formula>LEN(TRIM(H6))=0</formula>
    </cfRule>
    <cfRule type="cellIs" dxfId="38" priority="18" operator="equal">
      <formula>0</formula>
    </cfRule>
    <cfRule type="cellIs" dxfId="37" priority="19" operator="equal">
      <formula>1</formula>
    </cfRule>
    <cfRule type="cellIs" dxfId="36" priority="20" operator="equal">
      <formula>2</formula>
    </cfRule>
  </conditionalFormatting>
  <conditionalFormatting sqref="H11">
    <cfRule type="colorScale" priority="11">
      <colorScale>
        <cfvo type="num" val="0"/>
        <cfvo type="num" val="50"/>
        <cfvo type="num" val="100"/>
        <color rgb="FFF8696B"/>
        <color rgb="FFFFEB84"/>
        <color rgb="FF63BE7B"/>
      </colorScale>
    </cfRule>
    <cfRule type="containsBlanks" dxfId="35" priority="12">
      <formula>LEN(TRIM(H11))=0</formula>
    </cfRule>
  </conditionalFormatting>
  <conditionalFormatting sqref="A1">
    <cfRule type="colorScale" priority="10">
      <colorScale>
        <cfvo type="num" val="0"/>
        <cfvo type="num" val="0.5"/>
        <cfvo type="num" val="1"/>
        <color rgb="FFF8696B"/>
        <color rgb="FFFFEB84"/>
        <color rgb="FF63BE7B"/>
      </colorScale>
    </cfRule>
  </conditionalFormatting>
  <conditionalFormatting sqref="D1">
    <cfRule type="colorScale" priority="9">
      <colorScale>
        <cfvo type="num" val="0"/>
        <cfvo type="num" val="0.5"/>
        <cfvo type="num" val="1"/>
        <color rgb="FFF8696B"/>
        <color rgb="FFFFEB84"/>
        <color rgb="FF63BE7B"/>
      </colorScale>
    </cfRule>
  </conditionalFormatting>
  <conditionalFormatting sqref="H1">
    <cfRule type="containsText" dxfId="34" priority="2" operator="containsText" text="Not assessed">
      <formula>NOT(ISERROR(SEARCH("Not assessed",H1)))</formula>
    </cfRule>
    <cfRule type="containsText" dxfId="33" priority="3" operator="containsText" text="None">
      <formula>NOT(ISERROR(SEARCH("None",H1)))</formula>
    </cfRule>
    <cfRule type="containsText" dxfId="32" priority="4" operator="containsText" text="Limited">
      <formula>NOT(ISERROR(SEARCH("Limited",H1)))</formula>
    </cfRule>
  </conditionalFormatting>
  <conditionalFormatting sqref="H1">
    <cfRule type="containsText" dxfId="31" priority="1" operator="containsText" text="Basic">
      <formula>NOT(ISERROR(SEARCH("Basic",H1)))</formula>
    </cfRule>
  </conditionalFormatting>
  <dataValidations count="2">
    <dataValidation allowBlank="1" showInputMessage="1" showErrorMessage="1" errorTitle="You must enter either 3, 2 or 1." error="3 (+++): meets the standard._x000a_2 (++): partially meets the standard._x000a_1 (+): does not meet the standard." sqref="K5:M6 J11:L29 J8:L9" xr:uid="{00000000-0002-0000-0600-000000000000}"/>
    <dataValidation type="whole" allowBlank="1" showInputMessage="1" showErrorMessage="1" error="Value must be 2, 1 or 0" sqref="H3:H4 H6:H8" xr:uid="{00000000-0002-0000-0600-000001000000}">
      <formula1>0</formula1>
      <formula2>2</formula2>
    </dataValidation>
  </dataValidations>
  <pageMargins left="0.7" right="0.7" top="0.75" bottom="0.75" header="0.3" footer="0.3"/>
  <pageSetup scale="58" orientation="portrait" r:id="rId1"/>
  <colBreaks count="1" manualBreakCount="1">
    <brk id="4" min="1" max="4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FF99CC"/>
  </sheetPr>
  <dimension ref="A1:W58"/>
  <sheetViews>
    <sheetView zoomScale="87" zoomScaleNormal="87" zoomScalePageLayoutView="183" workbookViewId="0">
      <pane ySplit="2" topLeftCell="A14" activePane="bottomLeft" state="frozen"/>
      <selection pane="bottomLeft" activeCell="B19" sqref="B19"/>
    </sheetView>
  </sheetViews>
  <sheetFormatPr defaultColWidth="0" defaultRowHeight="15" zeroHeight="1" x14ac:dyDescent="0.25"/>
  <cols>
    <col min="1" max="1" width="10.28515625" style="3" bestFit="1" customWidth="1"/>
    <col min="2" max="2" width="16.85546875" style="4" customWidth="1"/>
    <col min="3" max="3" width="21.42578125" style="4" customWidth="1"/>
    <col min="4" max="4" width="84.140625" style="4" customWidth="1"/>
    <col min="5" max="5" width="29" style="4" customWidth="1"/>
    <col min="6" max="6" width="25.85546875" style="4" customWidth="1"/>
    <col min="7" max="7" width="33.28515625" style="4" customWidth="1"/>
    <col min="8" max="8" width="15.85546875" style="4" customWidth="1"/>
    <col min="9" max="9" width="124.85546875" style="4" customWidth="1"/>
    <col min="10" max="10" width="30.7109375" style="4" customWidth="1"/>
    <col min="11" max="23" width="0" style="4" hidden="1" customWidth="1"/>
    <col min="24" max="16384" width="8.85546875" style="4" hidden="1"/>
  </cols>
  <sheetData>
    <row r="1" spans="1:13" ht="45.6" customHeight="1" x14ac:dyDescent="0.25">
      <c r="A1" s="239">
        <f>'Сводные таблицы'!E11</f>
        <v>0</v>
      </c>
      <c r="B1" s="239"/>
      <c r="C1" s="239"/>
      <c r="D1" s="214">
        <f>'Сводные таблицы'!E7/'Сводные таблицы'!D7</f>
        <v>0</v>
      </c>
      <c r="E1" s="240" t="s">
        <v>35</v>
      </c>
      <c r="F1" s="241"/>
      <c r="G1" s="242"/>
      <c r="H1" s="213" t="str">
        <f>'Сводные таблицы'!I7</f>
        <v>Уровень СПМ: не оценивался</v>
      </c>
    </row>
    <row r="2" spans="1:13" s="3" customFormat="1" ht="30" x14ac:dyDescent="0.25">
      <c r="A2" s="66" t="s">
        <v>36</v>
      </c>
      <c r="B2" s="252" t="s">
        <v>37</v>
      </c>
      <c r="C2" s="253"/>
      <c r="D2" s="66" t="s">
        <v>38</v>
      </c>
      <c r="E2" s="16" t="s">
        <v>39</v>
      </c>
      <c r="F2" s="9" t="s">
        <v>40</v>
      </c>
      <c r="G2" s="17" t="s">
        <v>41</v>
      </c>
      <c r="H2" s="1" t="s">
        <v>9</v>
      </c>
      <c r="I2" s="66" t="s">
        <v>42</v>
      </c>
      <c r="J2" s="3" t="s">
        <v>593</v>
      </c>
    </row>
    <row r="3" spans="1:13" s="3" customFormat="1" ht="337.5" customHeight="1" x14ac:dyDescent="0.25">
      <c r="A3" s="66" t="s">
        <v>363</v>
      </c>
      <c r="B3" s="67" t="s">
        <v>364</v>
      </c>
      <c r="C3" s="67" t="s">
        <v>717</v>
      </c>
      <c r="D3" s="67" t="s">
        <v>365</v>
      </c>
      <c r="E3" s="15" t="s">
        <v>366</v>
      </c>
      <c r="F3" s="10" t="s">
        <v>367</v>
      </c>
      <c r="G3" s="18" t="s">
        <v>368</v>
      </c>
      <c r="H3" s="173"/>
      <c r="I3" s="67" t="s">
        <v>731</v>
      </c>
    </row>
    <row r="4" spans="1:13" s="3" customFormat="1" ht="89.25" customHeight="1" x14ac:dyDescent="0.25">
      <c r="A4" s="66" t="s">
        <v>369</v>
      </c>
      <c r="B4" s="67" t="s">
        <v>370</v>
      </c>
      <c r="C4" s="69" t="s">
        <v>718</v>
      </c>
      <c r="D4" s="67" t="s">
        <v>720</v>
      </c>
      <c r="E4" s="5" t="s">
        <v>639</v>
      </c>
      <c r="F4" s="10" t="s">
        <v>371</v>
      </c>
      <c r="G4" s="7" t="s">
        <v>372</v>
      </c>
      <c r="H4" s="173"/>
      <c r="I4" s="67" t="s">
        <v>690</v>
      </c>
    </row>
    <row r="5" spans="1:13" ht="112.5" customHeight="1" x14ac:dyDescent="0.25">
      <c r="A5" s="66" t="s">
        <v>373</v>
      </c>
      <c r="B5" s="67" t="s">
        <v>370</v>
      </c>
      <c r="C5" s="67" t="s">
        <v>374</v>
      </c>
      <c r="D5" s="67" t="s">
        <v>375</v>
      </c>
      <c r="E5" s="5" t="s">
        <v>376</v>
      </c>
      <c r="F5" s="6" t="s">
        <v>377</v>
      </c>
      <c r="G5" s="7" t="s">
        <v>378</v>
      </c>
      <c r="H5" s="173"/>
      <c r="I5" s="67" t="s">
        <v>691</v>
      </c>
      <c r="K5" s="2"/>
      <c r="L5" s="1"/>
      <c r="M5" s="1"/>
    </row>
    <row r="6" spans="1:13" s="3" customFormat="1" ht="169.5" customHeight="1" x14ac:dyDescent="0.25">
      <c r="A6" s="66" t="s">
        <v>379</v>
      </c>
      <c r="B6" s="67" t="s">
        <v>241</v>
      </c>
      <c r="C6" s="69" t="s">
        <v>718</v>
      </c>
      <c r="D6" s="67" t="s">
        <v>692</v>
      </c>
      <c r="E6" s="5" t="s">
        <v>380</v>
      </c>
      <c r="F6" s="10" t="s">
        <v>381</v>
      </c>
      <c r="G6" s="18" t="s">
        <v>382</v>
      </c>
      <c r="H6" s="173"/>
      <c r="I6" s="67" t="s">
        <v>732</v>
      </c>
    </row>
    <row r="7" spans="1:13" s="3" customFormat="1" ht="138" customHeight="1" x14ac:dyDescent="0.25">
      <c r="A7" s="66" t="s">
        <v>383</v>
      </c>
      <c r="B7" s="67" t="s">
        <v>241</v>
      </c>
      <c r="C7" s="69" t="s">
        <v>384</v>
      </c>
      <c r="D7" s="68" t="s">
        <v>385</v>
      </c>
      <c r="E7" s="5" t="s">
        <v>386</v>
      </c>
      <c r="F7" s="10" t="s">
        <v>387</v>
      </c>
      <c r="G7" s="18" t="s">
        <v>388</v>
      </c>
      <c r="H7" s="173"/>
      <c r="I7" s="67" t="s">
        <v>733</v>
      </c>
    </row>
    <row r="8" spans="1:13" s="3" customFormat="1" ht="69.75" customHeight="1" x14ac:dyDescent="0.25">
      <c r="A8" s="66" t="s">
        <v>389</v>
      </c>
      <c r="B8" s="67" t="s">
        <v>241</v>
      </c>
      <c r="C8" s="69" t="s">
        <v>390</v>
      </c>
      <c r="D8" s="69" t="s">
        <v>391</v>
      </c>
      <c r="E8" s="5" t="s">
        <v>392</v>
      </c>
      <c r="F8" s="10" t="s">
        <v>393</v>
      </c>
      <c r="G8" s="7" t="s">
        <v>394</v>
      </c>
      <c r="H8" s="173"/>
      <c r="I8" s="67" t="s">
        <v>734</v>
      </c>
    </row>
    <row r="9" spans="1:13" ht="219" x14ac:dyDescent="0.25">
      <c r="A9" s="66" t="s">
        <v>395</v>
      </c>
      <c r="B9" s="67" t="s">
        <v>396</v>
      </c>
      <c r="C9" s="69" t="s">
        <v>374</v>
      </c>
      <c r="D9" s="69" t="s">
        <v>397</v>
      </c>
      <c r="E9" s="5" t="s">
        <v>398</v>
      </c>
      <c r="F9" s="10" t="s">
        <v>399</v>
      </c>
      <c r="G9" s="7" t="s">
        <v>347</v>
      </c>
      <c r="H9" s="173"/>
      <c r="I9" s="67" t="s">
        <v>735</v>
      </c>
      <c r="J9" s="1"/>
      <c r="K9" s="1"/>
      <c r="L9" s="1"/>
    </row>
    <row r="10" spans="1:13" ht="133.5" customHeight="1" x14ac:dyDescent="0.25">
      <c r="A10" s="66" t="s">
        <v>400</v>
      </c>
      <c r="B10" s="67" t="s">
        <v>396</v>
      </c>
      <c r="C10" s="69" t="s">
        <v>401</v>
      </c>
      <c r="D10" s="69" t="s">
        <v>694</v>
      </c>
      <c r="E10" s="5" t="s">
        <v>402</v>
      </c>
      <c r="F10" s="10" t="s">
        <v>403</v>
      </c>
      <c r="G10" s="7" t="s">
        <v>404</v>
      </c>
      <c r="H10" s="173"/>
      <c r="I10" s="67" t="s">
        <v>736</v>
      </c>
      <c r="J10" s="1"/>
      <c r="K10" s="1"/>
      <c r="L10" s="1"/>
    </row>
    <row r="11" spans="1:13" s="3" customFormat="1" ht="139.5" customHeight="1" x14ac:dyDescent="0.25">
      <c r="A11" s="66" t="s">
        <v>405</v>
      </c>
      <c r="B11" s="67" t="s">
        <v>396</v>
      </c>
      <c r="C11" s="67" t="s">
        <v>357</v>
      </c>
      <c r="D11" s="69" t="s">
        <v>406</v>
      </c>
      <c r="E11" s="5" t="s">
        <v>724</v>
      </c>
      <c r="F11" s="10" t="s">
        <v>407</v>
      </c>
      <c r="G11" s="7" t="s">
        <v>408</v>
      </c>
      <c r="H11" s="173"/>
      <c r="I11" s="67" t="s">
        <v>737</v>
      </c>
    </row>
    <row r="12" spans="1:13" s="3" customFormat="1" ht="105" customHeight="1" x14ac:dyDescent="0.25">
      <c r="A12" s="66" t="s">
        <v>409</v>
      </c>
      <c r="B12" s="67" t="s">
        <v>410</v>
      </c>
      <c r="C12" s="69" t="s">
        <v>374</v>
      </c>
      <c r="D12" s="69" t="s">
        <v>411</v>
      </c>
      <c r="E12" s="5" t="s">
        <v>412</v>
      </c>
      <c r="F12" s="10" t="s">
        <v>413</v>
      </c>
      <c r="G12" s="7" t="s">
        <v>414</v>
      </c>
      <c r="H12" s="173"/>
      <c r="I12" s="70" t="s">
        <v>738</v>
      </c>
    </row>
    <row r="13" spans="1:13" ht="104.25" customHeight="1" x14ac:dyDescent="0.25">
      <c r="A13" s="66" t="s">
        <v>415</v>
      </c>
      <c r="B13" s="67" t="s">
        <v>416</v>
      </c>
      <c r="C13" s="69" t="s">
        <v>715</v>
      </c>
      <c r="D13" s="69" t="s">
        <v>721</v>
      </c>
      <c r="E13" s="5" t="s">
        <v>417</v>
      </c>
      <c r="F13" s="10" t="s">
        <v>418</v>
      </c>
      <c r="G13" s="7" t="s">
        <v>693</v>
      </c>
      <c r="H13" s="173"/>
      <c r="I13" s="67" t="s">
        <v>695</v>
      </c>
      <c r="K13" s="2"/>
      <c r="L13" s="1"/>
      <c r="M13" s="1"/>
    </row>
    <row r="14" spans="1:13" s="3" customFormat="1" ht="72" customHeight="1" x14ac:dyDescent="0.25">
      <c r="A14" s="66" t="s">
        <v>419</v>
      </c>
      <c r="B14" s="67" t="s">
        <v>420</v>
      </c>
      <c r="C14" s="67" t="s">
        <v>770</v>
      </c>
      <c r="D14" s="69" t="s">
        <v>421</v>
      </c>
      <c r="E14" s="5" t="s">
        <v>422</v>
      </c>
      <c r="F14" s="10" t="s">
        <v>423</v>
      </c>
      <c r="G14" s="7" t="s">
        <v>424</v>
      </c>
      <c r="H14" s="173"/>
      <c r="I14" s="67" t="s">
        <v>425</v>
      </c>
    </row>
    <row r="15" spans="1:13" ht="96.75" customHeight="1" x14ac:dyDescent="0.25">
      <c r="A15" s="66" t="s">
        <v>426</v>
      </c>
      <c r="B15" s="67" t="s">
        <v>420</v>
      </c>
      <c r="C15" s="69" t="s">
        <v>390</v>
      </c>
      <c r="D15" s="69" t="s">
        <v>427</v>
      </c>
      <c r="E15" s="5" t="s">
        <v>428</v>
      </c>
      <c r="F15" s="10" t="s">
        <v>429</v>
      </c>
      <c r="G15" s="7" t="s">
        <v>430</v>
      </c>
      <c r="H15" s="173"/>
      <c r="I15" s="67" t="s">
        <v>739</v>
      </c>
      <c r="J15" s="1"/>
      <c r="K15" s="1"/>
      <c r="L15" s="1"/>
    </row>
    <row r="16" spans="1:13" ht="82.5" customHeight="1" x14ac:dyDescent="0.25">
      <c r="A16" s="66" t="s">
        <v>431</v>
      </c>
      <c r="B16" s="67" t="s">
        <v>420</v>
      </c>
      <c r="C16" s="69" t="s">
        <v>390</v>
      </c>
      <c r="D16" s="69" t="s">
        <v>764</v>
      </c>
      <c r="E16" s="5" t="s">
        <v>432</v>
      </c>
      <c r="F16" s="10" t="s">
        <v>433</v>
      </c>
      <c r="G16" s="7" t="s">
        <v>434</v>
      </c>
      <c r="H16" s="173"/>
      <c r="I16" s="67"/>
      <c r="J16" s="1"/>
      <c r="K16" s="1"/>
      <c r="L16" s="1"/>
    </row>
    <row r="17" spans="1:12" ht="146.25" customHeight="1" x14ac:dyDescent="0.25">
      <c r="A17" s="66" t="s">
        <v>435</v>
      </c>
      <c r="B17" s="69" t="s">
        <v>436</v>
      </c>
      <c r="C17" s="69" t="s">
        <v>719</v>
      </c>
      <c r="D17" s="69" t="s">
        <v>722</v>
      </c>
      <c r="E17" s="5" t="s">
        <v>437</v>
      </c>
      <c r="F17" s="34" t="s">
        <v>438</v>
      </c>
      <c r="G17" s="7" t="s">
        <v>439</v>
      </c>
      <c r="H17" s="173"/>
      <c r="I17" s="67" t="s">
        <v>765</v>
      </c>
      <c r="J17" s="1"/>
      <c r="K17" s="1"/>
      <c r="L17" s="1"/>
    </row>
    <row r="18" spans="1:12" ht="89.25" customHeight="1" x14ac:dyDescent="0.25">
      <c r="A18" s="66" t="s">
        <v>440</v>
      </c>
      <c r="B18" s="69" t="s">
        <v>436</v>
      </c>
      <c r="C18" s="69" t="s">
        <v>719</v>
      </c>
      <c r="D18" s="69" t="s">
        <v>723</v>
      </c>
      <c r="E18" s="5" t="s">
        <v>441</v>
      </c>
      <c r="F18" s="10" t="s">
        <v>442</v>
      </c>
      <c r="G18" s="7" t="s">
        <v>443</v>
      </c>
      <c r="H18" s="173"/>
      <c r="I18" s="67" t="s">
        <v>444</v>
      </c>
      <c r="J18" s="1"/>
      <c r="K18" s="1"/>
      <c r="L18" s="1"/>
    </row>
    <row r="19" spans="1:12" ht="20.25" x14ac:dyDescent="0.25">
      <c r="G19" s="73" t="s">
        <v>746</v>
      </c>
      <c r="H19" s="199">
        <f>SUM(H3:H18)</f>
        <v>0</v>
      </c>
      <c r="I19" s="8"/>
      <c r="J19" s="1"/>
      <c r="K19" s="1"/>
      <c r="L19" s="1"/>
    </row>
    <row r="20" spans="1:12" ht="30" x14ac:dyDescent="0.25">
      <c r="G20" s="73" t="s">
        <v>445</v>
      </c>
      <c r="H20" s="199">
        <f>COUNT(H3:H18)</f>
        <v>0</v>
      </c>
      <c r="I20" s="8"/>
      <c r="J20" s="1"/>
      <c r="K20" s="1"/>
      <c r="L20" s="1"/>
    </row>
    <row r="21" spans="1:12" ht="20.25" x14ac:dyDescent="0.25">
      <c r="G21" s="73" t="s">
        <v>750</v>
      </c>
      <c r="H21" s="195" t="str">
        <f>IF(H20&gt;0,H19/(H20*2)*100,"")</f>
        <v/>
      </c>
      <c r="I21" s="8"/>
      <c r="J21" s="1"/>
      <c r="K21" s="1"/>
      <c r="L21" s="1"/>
    </row>
    <row r="22" spans="1:12" hidden="1" x14ac:dyDescent="0.25">
      <c r="J22" s="1"/>
      <c r="K22" s="1"/>
      <c r="L22" s="1"/>
    </row>
    <row r="23" spans="1:12" hidden="1" x14ac:dyDescent="0.25">
      <c r="I23" s="8"/>
      <c r="J23" s="1"/>
      <c r="K23" s="1"/>
      <c r="L23" s="1"/>
    </row>
    <row r="24" spans="1:12" hidden="1" x14ac:dyDescent="0.25">
      <c r="I24" s="8"/>
      <c r="J24" s="1"/>
      <c r="K24" s="1"/>
      <c r="L24" s="1"/>
    </row>
    <row r="25" spans="1:12" hidden="1" x14ac:dyDescent="0.25">
      <c r="I25" s="8"/>
      <c r="J25" s="1"/>
      <c r="K25" s="1"/>
      <c r="L25" s="1"/>
    </row>
    <row r="27" spans="1:12" ht="43.5" hidden="1" customHeight="1" x14ac:dyDescent="0.25">
      <c r="J27" s="1"/>
      <c r="K27" s="1"/>
      <c r="L27" s="1"/>
    </row>
    <row r="28" spans="1:12" ht="43.5" hidden="1" customHeight="1" x14ac:dyDescent="0.25">
      <c r="J28" s="1"/>
      <c r="K28" s="1"/>
      <c r="L28" s="1"/>
    </row>
    <row r="29" spans="1:12" ht="43.5" hidden="1" customHeight="1" x14ac:dyDescent="0.25">
      <c r="J29" s="1"/>
      <c r="K29" s="1"/>
      <c r="L29" s="1"/>
    </row>
    <row r="30" spans="1:12" ht="43.5" hidden="1" customHeight="1" x14ac:dyDescent="0.25">
      <c r="J30" s="1"/>
      <c r="K30" s="1"/>
      <c r="L30" s="1"/>
    </row>
    <row r="31" spans="1:12" ht="43.5" hidden="1" customHeight="1" x14ac:dyDescent="0.25">
      <c r="J31" s="1"/>
      <c r="K31" s="1"/>
      <c r="L31" s="1"/>
    </row>
    <row r="32" spans="1:12" ht="43.5" hidden="1" customHeight="1" x14ac:dyDescent="0.25">
      <c r="J32" s="1"/>
      <c r="K32" s="1"/>
      <c r="L32" s="1"/>
    </row>
    <row r="33" spans="9:21" hidden="1" x14ac:dyDescent="0.25">
      <c r="I33" s="8"/>
      <c r="J33" s="1"/>
      <c r="K33" s="1"/>
      <c r="L33" s="1"/>
    </row>
    <row r="34" spans="9:21" hidden="1" x14ac:dyDescent="0.25">
      <c r="J34" s="1"/>
      <c r="K34" s="1"/>
      <c r="L34" s="1"/>
    </row>
    <row r="35" spans="9:21" hidden="1" x14ac:dyDescent="0.25">
      <c r="J35" s="1"/>
      <c r="K35" s="1"/>
      <c r="L35" s="1"/>
    </row>
    <row r="36" spans="9:21" hidden="1" x14ac:dyDescent="0.25">
      <c r="J36" s="1"/>
      <c r="K36" s="1"/>
      <c r="L36" s="1"/>
    </row>
    <row r="37" spans="9:21" hidden="1" x14ac:dyDescent="0.25">
      <c r="J37" s="1"/>
      <c r="K37" s="1"/>
      <c r="L37" s="1"/>
      <c r="U37" s="4" t="s">
        <v>583</v>
      </c>
    </row>
    <row r="38" spans="9:21" hidden="1" x14ac:dyDescent="0.25">
      <c r="J38" s="1"/>
      <c r="K38" s="1"/>
      <c r="L38" s="1"/>
    </row>
    <row r="39" spans="9:21" hidden="1" x14ac:dyDescent="0.25">
      <c r="J39" s="1"/>
      <c r="K39" s="1"/>
      <c r="L39" s="1"/>
    </row>
    <row r="40" spans="9:21" hidden="1" x14ac:dyDescent="0.25">
      <c r="J40" s="1"/>
      <c r="K40" s="1"/>
      <c r="L40" s="1"/>
    </row>
    <row r="41" spans="9:21" hidden="1" x14ac:dyDescent="0.25">
      <c r="J41" s="1"/>
      <c r="K41" s="1"/>
      <c r="L41" s="1"/>
    </row>
    <row r="42" spans="9:21" hidden="1" x14ac:dyDescent="0.25">
      <c r="J42" s="1"/>
      <c r="K42" s="1"/>
      <c r="L42" s="1"/>
    </row>
    <row r="43" spans="9:21" ht="30.75" hidden="1" customHeight="1" x14ac:dyDescent="0.25">
      <c r="J43" s="1"/>
      <c r="K43" s="1"/>
      <c r="L43" s="1"/>
    </row>
    <row r="44" spans="9:21" hidden="1" x14ac:dyDescent="0.25">
      <c r="J44" s="1"/>
      <c r="K44" s="1"/>
      <c r="L44" s="1"/>
    </row>
    <row r="45" spans="9:21" hidden="1" x14ac:dyDescent="0.25">
      <c r="J45" s="1"/>
      <c r="K45" s="1"/>
      <c r="L45" s="1"/>
    </row>
    <row r="49" x14ac:dyDescent="0.25"/>
    <row r="50" x14ac:dyDescent="0.25"/>
    <row r="58" x14ac:dyDescent="0.25"/>
  </sheetData>
  <mergeCells count="3">
    <mergeCell ref="B2:C2"/>
    <mergeCell ref="A1:C1"/>
    <mergeCell ref="E1:G1"/>
  </mergeCells>
  <phoneticPr fontId="23" type="noConversion"/>
  <conditionalFormatting sqref="H3:H18">
    <cfRule type="containsBlanks" dxfId="30" priority="16">
      <formula>LEN(TRIM(H3))=0</formula>
    </cfRule>
    <cfRule type="cellIs" dxfId="29" priority="17" operator="equal">
      <formula>0</formula>
    </cfRule>
    <cfRule type="cellIs" dxfId="28" priority="18" operator="equal">
      <formula>1</formula>
    </cfRule>
    <cfRule type="cellIs" dxfId="27" priority="19" operator="equal">
      <formula>2</formula>
    </cfRule>
  </conditionalFormatting>
  <conditionalFormatting sqref="H21">
    <cfRule type="colorScale" priority="11">
      <colorScale>
        <cfvo type="num" val="0"/>
        <cfvo type="num" val="50"/>
        <cfvo type="num" val="100"/>
        <color rgb="FFF8696B"/>
        <color rgb="FFFFEB84"/>
        <color rgb="FF63BE7B"/>
      </colorScale>
    </cfRule>
    <cfRule type="containsBlanks" dxfId="26" priority="12">
      <formula>LEN(TRIM(H21))=0</formula>
    </cfRule>
  </conditionalFormatting>
  <conditionalFormatting sqref="A1">
    <cfRule type="colorScale" priority="10">
      <colorScale>
        <cfvo type="num" val="0"/>
        <cfvo type="num" val="0.5"/>
        <cfvo type="num" val="1"/>
        <color rgb="FFF8696B"/>
        <color rgb="FFFFEB84"/>
        <color rgb="FF63BE7B"/>
      </colorScale>
    </cfRule>
  </conditionalFormatting>
  <conditionalFormatting sqref="D1">
    <cfRule type="colorScale" priority="9">
      <colorScale>
        <cfvo type="num" val="0"/>
        <cfvo type="num" val="0.5"/>
        <cfvo type="num" val="1"/>
        <color rgb="FFF8696B"/>
        <color rgb="FFFFEB84"/>
        <color rgb="FF63BE7B"/>
      </colorScale>
    </cfRule>
  </conditionalFormatting>
  <conditionalFormatting sqref="H1">
    <cfRule type="containsText" dxfId="25" priority="2" operator="containsText" text="Not assessed">
      <formula>NOT(ISERROR(SEARCH("Not assessed",H1)))</formula>
    </cfRule>
    <cfRule type="containsText" dxfId="24" priority="3" operator="containsText" text="None">
      <formula>NOT(ISERROR(SEARCH("None",H1)))</formula>
    </cfRule>
    <cfRule type="containsText" dxfId="23" priority="4" operator="containsText" text="Limited">
      <formula>NOT(ISERROR(SEARCH("Limited",H1)))</formula>
    </cfRule>
  </conditionalFormatting>
  <conditionalFormatting sqref="H1">
    <cfRule type="containsText" dxfId="22" priority="1" operator="containsText" text="Basic">
      <formula>NOT(ISERROR(SEARCH("Basic",H1)))</formula>
    </cfRule>
  </conditionalFormatting>
  <dataValidations count="2">
    <dataValidation allowBlank="1" showInputMessage="1" showErrorMessage="1" errorTitle="You must enter either 3, 2 or 1." error="3 (+++): meets the standard._x000a_2 (++): partially meets the standard._x000a_1 (+): does not meet the standard." sqref="J9:L10 K5:M7 J27:L45 K13:M13 J15:L25" xr:uid="{00000000-0002-0000-0700-000000000000}"/>
    <dataValidation type="whole" allowBlank="1" showInputMessage="1" showErrorMessage="1" error="Value must be 2, 1 or 0" sqref="H3:H18" xr:uid="{00000000-0002-0000-0700-000001000000}">
      <formula1>0</formula1>
      <formula2>2</formula2>
    </dataValidation>
  </dataValidations>
  <pageMargins left="0.7" right="0.7" top="0.75" bottom="0.75" header="0.3" footer="0.3"/>
  <pageSetup scale="58" orientation="portrait" r:id="rId1"/>
  <colBreaks count="1" manualBreakCount="1">
    <brk id="4" min="1" max="47"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FF00"/>
  </sheetPr>
  <dimension ref="A1:CV23"/>
  <sheetViews>
    <sheetView zoomScaleNormal="100" zoomScalePageLayoutView="187" workbookViewId="0">
      <pane ySplit="2" topLeftCell="A13" activePane="bottomLeft" state="frozen"/>
      <selection pane="bottomLeft" activeCell="A17" sqref="A17"/>
    </sheetView>
  </sheetViews>
  <sheetFormatPr defaultColWidth="0" defaultRowHeight="15" zeroHeight="1" x14ac:dyDescent="0.25"/>
  <cols>
    <col min="1" max="1" width="16" style="48" customWidth="1"/>
    <col min="2" max="2" width="22.7109375" customWidth="1"/>
    <col min="3" max="3" width="26.7109375" customWidth="1"/>
    <col min="4" max="4" width="58.7109375" customWidth="1"/>
    <col min="5" max="5" width="24.42578125" customWidth="1"/>
    <col min="6" max="6" width="27.42578125" customWidth="1"/>
    <col min="7" max="7" width="33.28515625" customWidth="1"/>
    <col min="8" max="8" width="21.140625" style="39" customWidth="1"/>
    <col min="9" max="9" width="90.28515625" customWidth="1"/>
    <col min="10" max="10" width="23" style="20" customWidth="1"/>
    <col min="11" max="100" width="0" style="49" hidden="1" customWidth="1"/>
    <col min="101" max="16384" width="8.85546875" style="49" hidden="1"/>
  </cols>
  <sheetData>
    <row r="1" spans="1:98" s="4" customFormat="1" ht="45.6" customHeight="1" x14ac:dyDescent="0.25">
      <c r="A1" s="239">
        <f>'Сводные таблицы'!E11</f>
        <v>0</v>
      </c>
      <c r="B1" s="239"/>
      <c r="C1" s="239"/>
      <c r="D1" s="219">
        <f>'Сводные таблицы'!E8/'Сводные таблицы'!D8</f>
        <v>0</v>
      </c>
      <c r="E1" s="240" t="s">
        <v>35</v>
      </c>
      <c r="F1" s="241"/>
      <c r="G1" s="242"/>
      <c r="H1" s="221" t="s">
        <v>766</v>
      </c>
    </row>
    <row r="2" spans="1:98" ht="28.5" customHeight="1" x14ac:dyDescent="0.25">
      <c r="A2" s="9" t="s">
        <v>36</v>
      </c>
      <c r="B2" s="254" t="s">
        <v>37</v>
      </c>
      <c r="C2" s="255"/>
      <c r="D2" s="9" t="s">
        <v>38</v>
      </c>
      <c r="E2" s="16" t="s">
        <v>39</v>
      </c>
      <c r="F2" s="9" t="s">
        <v>40</v>
      </c>
      <c r="G2" s="17" t="s">
        <v>41</v>
      </c>
      <c r="H2" s="1" t="s">
        <v>9</v>
      </c>
      <c r="I2" s="58" t="s">
        <v>42</v>
      </c>
      <c r="J2" s="3" t="s">
        <v>593</v>
      </c>
    </row>
    <row r="3" spans="1:98" s="52" customFormat="1" ht="71.25" x14ac:dyDescent="0.25">
      <c r="A3" s="9" t="s">
        <v>446</v>
      </c>
      <c r="B3" s="33" t="s">
        <v>447</v>
      </c>
      <c r="C3" s="34" t="s">
        <v>448</v>
      </c>
      <c r="D3" s="34" t="s">
        <v>449</v>
      </c>
      <c r="E3" s="23" t="s">
        <v>450</v>
      </c>
      <c r="F3" s="34" t="s">
        <v>451</v>
      </c>
      <c r="G3" s="35" t="s">
        <v>452</v>
      </c>
      <c r="H3" s="173"/>
      <c r="I3" s="59" t="s">
        <v>645</v>
      </c>
      <c r="J3" s="62"/>
    </row>
    <row r="4" spans="1:98" s="38" customFormat="1" ht="57" x14ac:dyDescent="0.25">
      <c r="A4" s="9" t="s">
        <v>453</v>
      </c>
      <c r="B4" s="34" t="s">
        <v>447</v>
      </c>
      <c r="C4" s="34" t="s">
        <v>448</v>
      </c>
      <c r="D4" s="34" t="s">
        <v>454</v>
      </c>
      <c r="E4" s="5" t="s">
        <v>455</v>
      </c>
      <c r="F4" s="34" t="s">
        <v>456</v>
      </c>
      <c r="G4" s="35" t="s">
        <v>457</v>
      </c>
      <c r="H4" s="173"/>
      <c r="I4" s="59" t="s">
        <v>458</v>
      </c>
      <c r="J4" s="36"/>
      <c r="K4" s="37"/>
    </row>
    <row r="5" spans="1:98" s="22" customFormat="1" ht="42.75" x14ac:dyDescent="0.25">
      <c r="A5" s="9" t="s">
        <v>459</v>
      </c>
      <c r="B5" s="10" t="s">
        <v>447</v>
      </c>
      <c r="C5" s="34" t="s">
        <v>120</v>
      </c>
      <c r="D5" s="10" t="s">
        <v>460</v>
      </c>
      <c r="E5" s="5" t="s">
        <v>455</v>
      </c>
      <c r="F5" s="34" t="s">
        <v>456</v>
      </c>
      <c r="G5" s="7" t="s">
        <v>457</v>
      </c>
      <c r="H5" s="173"/>
      <c r="I5" s="59" t="s">
        <v>743</v>
      </c>
      <c r="J5" s="1"/>
      <c r="K5" s="21"/>
    </row>
    <row r="6" spans="1:98" s="22" customFormat="1" ht="42.75" x14ac:dyDescent="0.25">
      <c r="A6" s="9" t="s">
        <v>461</v>
      </c>
      <c r="B6" s="10" t="s">
        <v>447</v>
      </c>
      <c r="C6" s="34" t="s">
        <v>120</v>
      </c>
      <c r="D6" s="10" t="s">
        <v>462</v>
      </c>
      <c r="E6" s="5" t="s">
        <v>455</v>
      </c>
      <c r="F6" s="34" t="s">
        <v>456</v>
      </c>
      <c r="G6" s="7" t="s">
        <v>457</v>
      </c>
      <c r="H6" s="173"/>
      <c r="I6" s="59" t="s">
        <v>742</v>
      </c>
      <c r="J6" s="1"/>
      <c r="K6" s="21"/>
    </row>
    <row r="7" spans="1:98" ht="71.25" x14ac:dyDescent="0.25">
      <c r="A7" s="9" t="s">
        <v>463</v>
      </c>
      <c r="B7" s="10" t="s">
        <v>464</v>
      </c>
      <c r="C7" s="10" t="s">
        <v>716</v>
      </c>
      <c r="D7" s="10" t="s">
        <v>466</v>
      </c>
      <c r="E7" s="5" t="s">
        <v>467</v>
      </c>
      <c r="F7" s="6" t="s">
        <v>468</v>
      </c>
      <c r="G7" s="7" t="s">
        <v>469</v>
      </c>
      <c r="H7" s="173"/>
      <c r="I7" s="59" t="s">
        <v>470</v>
      </c>
      <c r="J7" s="61"/>
    </row>
    <row r="8" spans="1:98" ht="57" x14ac:dyDescent="0.25">
      <c r="A8" s="9" t="s">
        <v>471</v>
      </c>
      <c r="B8" s="10" t="s">
        <v>472</v>
      </c>
      <c r="C8" s="10" t="s">
        <v>120</v>
      </c>
      <c r="D8" s="10" t="s">
        <v>473</v>
      </c>
      <c r="E8" s="5" t="s">
        <v>474</v>
      </c>
      <c r="F8" s="6" t="s">
        <v>475</v>
      </c>
      <c r="G8" s="7" t="s">
        <v>476</v>
      </c>
      <c r="H8" s="173"/>
      <c r="I8" s="60" t="s">
        <v>477</v>
      </c>
      <c r="J8" s="61"/>
    </row>
    <row r="9" spans="1:98" s="51" customFormat="1" ht="57" customHeight="1" x14ac:dyDescent="0.25">
      <c r="A9" s="9" t="s">
        <v>478</v>
      </c>
      <c r="B9" s="10" t="s">
        <v>479</v>
      </c>
      <c r="C9" s="34" t="s">
        <v>448</v>
      </c>
      <c r="D9" s="10" t="s">
        <v>480</v>
      </c>
      <c r="E9" s="5" t="s">
        <v>481</v>
      </c>
      <c r="F9" s="6" t="s">
        <v>482</v>
      </c>
      <c r="G9" s="7" t="s">
        <v>483</v>
      </c>
      <c r="H9" s="173"/>
      <c r="I9" s="60"/>
      <c r="J9" s="61"/>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c r="BY9" s="49"/>
      <c r="BZ9" s="49"/>
      <c r="CA9" s="49"/>
      <c r="CB9" s="49"/>
      <c r="CC9" s="49"/>
      <c r="CD9" s="49"/>
      <c r="CE9" s="49"/>
      <c r="CF9" s="49"/>
      <c r="CG9" s="49"/>
      <c r="CH9" s="49"/>
      <c r="CI9" s="49"/>
      <c r="CJ9" s="49"/>
      <c r="CK9" s="49"/>
      <c r="CL9" s="49"/>
      <c r="CM9" s="49"/>
      <c r="CN9" s="49"/>
      <c r="CO9" s="49"/>
      <c r="CP9" s="49"/>
      <c r="CQ9" s="49"/>
      <c r="CR9" s="49"/>
      <c r="CS9" s="49"/>
      <c r="CT9" s="49"/>
    </row>
    <row r="10" spans="1:98" s="51" customFormat="1" ht="42.75" x14ac:dyDescent="0.25">
      <c r="A10" s="9" t="s">
        <v>484</v>
      </c>
      <c r="B10" s="10" t="s">
        <v>479</v>
      </c>
      <c r="C10" s="10" t="s">
        <v>357</v>
      </c>
      <c r="D10" s="10" t="s">
        <v>730</v>
      </c>
      <c r="E10" s="5" t="s">
        <v>485</v>
      </c>
      <c r="F10" s="6" t="s">
        <v>482</v>
      </c>
      <c r="G10" s="7" t="s">
        <v>483</v>
      </c>
      <c r="H10" s="173"/>
      <c r="I10" s="60" t="s">
        <v>486</v>
      </c>
      <c r="J10" s="61"/>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c r="BY10" s="49"/>
      <c r="BZ10" s="49"/>
      <c r="CA10" s="49"/>
      <c r="CB10" s="49"/>
      <c r="CC10" s="49"/>
      <c r="CD10" s="49"/>
      <c r="CE10" s="49"/>
      <c r="CF10" s="49"/>
      <c r="CG10" s="49"/>
      <c r="CH10" s="49"/>
      <c r="CI10" s="49"/>
      <c r="CJ10" s="49"/>
      <c r="CK10" s="49"/>
      <c r="CL10" s="49"/>
      <c r="CM10" s="49"/>
      <c r="CN10" s="49"/>
      <c r="CO10" s="49"/>
      <c r="CP10" s="49"/>
      <c r="CQ10" s="49"/>
      <c r="CR10" s="49"/>
      <c r="CS10" s="49"/>
      <c r="CT10" s="49"/>
    </row>
    <row r="11" spans="1:98" s="51" customFormat="1" ht="42.75" x14ac:dyDescent="0.25">
      <c r="A11" s="9" t="s">
        <v>487</v>
      </c>
      <c r="B11" s="10" t="s">
        <v>479</v>
      </c>
      <c r="C11" s="10" t="s">
        <v>357</v>
      </c>
      <c r="D11" s="10" t="s">
        <v>488</v>
      </c>
      <c r="E11" s="5" t="s">
        <v>489</v>
      </c>
      <c r="F11" s="6" t="s">
        <v>482</v>
      </c>
      <c r="G11" s="7" t="s">
        <v>483</v>
      </c>
      <c r="H11" s="173"/>
      <c r="I11" s="60" t="s">
        <v>490</v>
      </c>
      <c r="J11" s="61"/>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c r="BM11" s="49"/>
      <c r="BN11" s="49"/>
      <c r="BO11" s="49"/>
      <c r="BP11" s="49"/>
      <c r="BQ11" s="49"/>
      <c r="BR11" s="49"/>
      <c r="BS11" s="49"/>
      <c r="BT11" s="49"/>
      <c r="BU11" s="49"/>
      <c r="BV11" s="49"/>
      <c r="BW11" s="49"/>
      <c r="BX11" s="49"/>
      <c r="BY11" s="49"/>
      <c r="BZ11" s="49"/>
      <c r="CA11" s="49"/>
      <c r="CB11" s="49"/>
      <c r="CC11" s="49"/>
      <c r="CD11" s="49"/>
      <c r="CE11" s="49"/>
      <c r="CF11" s="49"/>
      <c r="CG11" s="49"/>
      <c r="CH11" s="49"/>
      <c r="CI11" s="49"/>
      <c r="CJ11" s="49"/>
      <c r="CK11" s="49"/>
      <c r="CL11" s="49"/>
      <c r="CM11" s="49"/>
      <c r="CN11" s="49"/>
      <c r="CO11" s="49"/>
      <c r="CP11" s="49"/>
      <c r="CQ11" s="49"/>
      <c r="CR11" s="49"/>
      <c r="CS11" s="49"/>
      <c r="CT11" s="49"/>
    </row>
    <row r="12" spans="1:98" ht="249.75" customHeight="1" x14ac:dyDescent="0.25">
      <c r="A12" s="9" t="s">
        <v>491</v>
      </c>
      <c r="B12" s="30" t="s">
        <v>492</v>
      </c>
      <c r="C12" s="10" t="s">
        <v>716</v>
      </c>
      <c r="D12" s="10" t="s">
        <v>493</v>
      </c>
      <c r="E12" s="5" t="s">
        <v>494</v>
      </c>
      <c r="F12" s="6" t="s">
        <v>495</v>
      </c>
      <c r="G12" s="7" t="s">
        <v>496</v>
      </c>
      <c r="H12" s="173"/>
      <c r="I12" s="60" t="s">
        <v>744</v>
      </c>
      <c r="J12" s="61"/>
    </row>
    <row r="13" spans="1:98" s="4" customFormat="1" ht="156" customHeight="1" x14ac:dyDescent="0.25">
      <c r="A13" s="9" t="s">
        <v>497</v>
      </c>
      <c r="B13" s="10" t="s">
        <v>498</v>
      </c>
      <c r="C13" s="10" t="s">
        <v>465</v>
      </c>
      <c r="D13" s="10" t="s">
        <v>499</v>
      </c>
      <c r="E13" s="5" t="s">
        <v>500</v>
      </c>
      <c r="F13" s="10" t="s">
        <v>501</v>
      </c>
      <c r="G13" s="7" t="s">
        <v>502</v>
      </c>
      <c r="H13" s="173"/>
      <c r="I13" s="60" t="s">
        <v>666</v>
      </c>
      <c r="J13" s="1"/>
      <c r="K13" s="1"/>
      <c r="L13" s="1"/>
    </row>
    <row r="14" spans="1:98" s="51" customFormat="1" ht="96.75" customHeight="1" x14ac:dyDescent="0.25">
      <c r="A14" s="9" t="s">
        <v>503</v>
      </c>
      <c r="B14" s="10" t="s">
        <v>504</v>
      </c>
      <c r="C14" s="10" t="s">
        <v>85</v>
      </c>
      <c r="D14" s="10" t="s">
        <v>505</v>
      </c>
      <c r="E14" s="23" t="s">
        <v>506</v>
      </c>
      <c r="F14" s="34" t="s">
        <v>507</v>
      </c>
      <c r="G14" s="35" t="s">
        <v>508</v>
      </c>
      <c r="H14" s="173"/>
      <c r="I14" s="60" t="s">
        <v>754</v>
      </c>
      <c r="J14" s="1"/>
      <c r="K14" s="21"/>
      <c r="L14" s="21"/>
    </row>
    <row r="15" spans="1:98" ht="139.5" customHeight="1" x14ac:dyDescent="0.25">
      <c r="A15" s="9" t="s">
        <v>509</v>
      </c>
      <c r="B15" s="10" t="s">
        <v>510</v>
      </c>
      <c r="C15" s="10" t="s">
        <v>120</v>
      </c>
      <c r="D15" s="10" t="s">
        <v>511</v>
      </c>
      <c r="E15" s="5" t="s">
        <v>512</v>
      </c>
      <c r="F15" s="10" t="s">
        <v>513</v>
      </c>
      <c r="G15" s="7" t="s">
        <v>514</v>
      </c>
      <c r="H15" s="173"/>
      <c r="I15" s="60"/>
      <c r="J15" s="61"/>
    </row>
    <row r="16" spans="1:98" ht="20.25" x14ac:dyDescent="0.25">
      <c r="G16" s="47" t="s">
        <v>746</v>
      </c>
      <c r="H16" s="200">
        <f>SUM(H3:H15)</f>
        <v>0</v>
      </c>
    </row>
    <row r="17" spans="7:8" ht="30" x14ac:dyDescent="0.25">
      <c r="G17" s="47" t="s">
        <v>445</v>
      </c>
      <c r="H17" s="200">
        <f>COUNT(H3:H15)</f>
        <v>0</v>
      </c>
    </row>
    <row r="18" spans="7:8" ht="30" x14ac:dyDescent="0.25">
      <c r="G18" s="47" t="s">
        <v>751</v>
      </c>
      <c r="H18" s="195" t="str">
        <f>IF(H17&gt;0,H16/(H17*2)*100,"")</f>
        <v/>
      </c>
    </row>
    <row r="20" spans="7:8" x14ac:dyDescent="0.25"/>
    <row r="21" spans="7:8" x14ac:dyDescent="0.25"/>
    <row r="22" spans="7:8" x14ac:dyDescent="0.25"/>
    <row r="23" spans="7:8" x14ac:dyDescent="0.25"/>
  </sheetData>
  <sortState xmlns:xlrd2="http://schemas.microsoft.com/office/spreadsheetml/2017/richdata2" ref="A13:I15">
    <sortCondition ref="A13:A15"/>
  </sortState>
  <mergeCells count="3">
    <mergeCell ref="B2:C2"/>
    <mergeCell ref="A1:C1"/>
    <mergeCell ref="E1:G1"/>
  </mergeCells>
  <phoneticPr fontId="23" type="noConversion"/>
  <conditionalFormatting sqref="H3:H15">
    <cfRule type="containsBlanks" dxfId="21" priority="10">
      <formula>LEN(TRIM(H3))=0</formula>
    </cfRule>
    <cfRule type="cellIs" dxfId="20" priority="11" operator="equal">
      <formula>0</formula>
    </cfRule>
    <cfRule type="cellIs" dxfId="19" priority="12" operator="equal">
      <formula>1</formula>
    </cfRule>
    <cfRule type="cellIs" dxfId="18" priority="13" operator="equal">
      <formula>2</formula>
    </cfRule>
  </conditionalFormatting>
  <conditionalFormatting sqref="H18">
    <cfRule type="colorScale" priority="7">
      <colorScale>
        <cfvo type="num" val="0"/>
        <cfvo type="num" val="50"/>
        <cfvo type="num" val="100"/>
        <color rgb="FFF8696B"/>
        <color rgb="FFFFEB84"/>
        <color rgb="FF63BE7B"/>
      </colorScale>
    </cfRule>
    <cfRule type="containsBlanks" dxfId="17" priority="8">
      <formula>LEN(TRIM(H18))=0</formula>
    </cfRule>
  </conditionalFormatting>
  <conditionalFormatting sqref="A1">
    <cfRule type="colorScale" priority="6">
      <colorScale>
        <cfvo type="num" val="0"/>
        <cfvo type="num" val="0.5"/>
        <cfvo type="num" val="1"/>
        <color rgb="FFF8696B"/>
        <color rgb="FFFFEB84"/>
        <color rgb="FF63BE7B"/>
      </colorScale>
    </cfRule>
  </conditionalFormatting>
  <conditionalFormatting sqref="D1">
    <cfRule type="colorScale" priority="5">
      <colorScale>
        <cfvo type="num" val="0"/>
        <cfvo type="num" val="0.5"/>
        <cfvo type="num" val="1"/>
        <color rgb="FFF8696B"/>
        <color rgb="FFFFEB84"/>
        <color rgb="FF63BE7B"/>
      </colorScale>
    </cfRule>
  </conditionalFormatting>
  <conditionalFormatting sqref="H1">
    <cfRule type="containsText" dxfId="16" priority="2" operator="containsText" text="Not assessed">
      <formula>NOT(ISERROR(SEARCH("Not assessed",H1)))</formula>
    </cfRule>
    <cfRule type="containsText" dxfId="15" priority="3" operator="containsText" text="None">
      <formula>NOT(ISERROR(SEARCH("None",H1)))</formula>
    </cfRule>
    <cfRule type="containsText" dxfId="14" priority="4" operator="containsText" text="Limited">
      <formula>NOT(ISERROR(SEARCH("Limited",H1)))</formula>
    </cfRule>
  </conditionalFormatting>
  <conditionalFormatting sqref="H1">
    <cfRule type="containsText" dxfId="13" priority="1" operator="containsText" text="Basic">
      <formula>NOT(ISERROR(SEARCH("Basic",H1)))</formula>
    </cfRule>
  </conditionalFormatting>
  <dataValidations count="3">
    <dataValidation allowBlank="1" showInputMessage="1" showErrorMessage="1" errorTitle="You must enter either 3, 2 or 1." error="3 (+++): meets the standard._x000a_2 (++): partially meets the standard._x000a_1 (+): does not meet the standard." sqref="J13:L14 I9:K11" xr:uid="{00000000-0002-0000-0800-000000000000}"/>
    <dataValidation type="whole" allowBlank="1" showInputMessage="1" showErrorMessage="1" errorTitle="You must enter either 3, 2 or 1." error="3 (+++): meets the standard._x000a_2 (++): partially meets the standard._x000a_1 (+): does not meet the standard." sqref="J4:K6" xr:uid="{00000000-0002-0000-0800-000001000000}">
      <formula1>1</formula1>
      <formula2>3</formula2>
    </dataValidation>
    <dataValidation type="whole" allowBlank="1" showInputMessage="1" showErrorMessage="1" error="Value must be 2, 1 or 0" sqref="H3:H15" xr:uid="{00000000-0002-0000-0800-000002000000}">
      <formula1>0</formula1>
      <formula2>2</formula2>
    </dataValidation>
  </dataValidations>
  <pageMargins left="0.7" right="0.7" top="0.75" bottom="0.75" header="0.3" footer="0.3"/>
  <pageSetup orientation="portrait" r:id="rId1"/>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Инструкции</vt:lpstr>
      <vt:lpstr>Сводные таблицы</vt:lpstr>
      <vt:lpstr>Этапы 3-5</vt:lpstr>
      <vt:lpstr>1 Водоснабжение</vt:lpstr>
      <vt:lpstr>2 Санитария</vt:lpstr>
      <vt:lpstr>3 Медицинские отходы</vt:lpstr>
      <vt:lpstr>4 Гигиена рук</vt:lpstr>
      <vt:lpstr>5 Санобработка помещений</vt:lpstr>
      <vt:lpstr>6 Энергия и окруж. среда</vt:lpstr>
      <vt:lpstr>7 Администрация и кадры</vt:lpstr>
      <vt:lpstr>Внесенные изменения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Reviewer</dc:creator>
  <cp:lastModifiedBy>ABDALLA, Nadia</cp:lastModifiedBy>
  <dcterms:created xsi:type="dcterms:W3CDTF">2020-01-23T04:23:45Z</dcterms:created>
  <dcterms:modified xsi:type="dcterms:W3CDTF">2023-01-20T11:30:56Z</dcterms:modified>
</cp:coreProperties>
</file>